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esktop\CBT_TULCÁN\20_POA\POA_2024\RENDICION DE CUENTA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H78" i="1"/>
  <c r="G77" i="1"/>
  <c r="H76" i="1"/>
  <c r="G74" i="1"/>
  <c r="G71" i="1"/>
  <c r="G69" i="1"/>
  <c r="H66" i="1"/>
  <c r="G65" i="1"/>
  <c r="G62" i="1"/>
  <c r="G54" i="1"/>
  <c r="H54" i="1" s="1"/>
  <c r="I54" i="1" s="1"/>
  <c r="H39" i="1"/>
  <c r="H36" i="1"/>
  <c r="H35" i="1"/>
  <c r="G32" i="1"/>
  <c r="H30" i="1"/>
  <c r="G30" i="1"/>
  <c r="H28" i="1"/>
  <c r="H24" i="1"/>
  <c r="G23" i="1"/>
  <c r="H10" i="1" s="1"/>
  <c r="G18" i="1"/>
  <c r="G17" i="1"/>
  <c r="G13" i="1"/>
  <c r="G81" i="1" s="1"/>
  <c r="H81" i="1" l="1"/>
  <c r="I10" i="1"/>
  <c r="I81" i="1" s="1"/>
</calcChain>
</file>

<file path=xl/sharedStrings.xml><?xml version="1.0" encoding="utf-8"?>
<sst xmlns="http://schemas.openxmlformats.org/spreadsheetml/2006/main" count="254" uniqueCount="179">
  <si>
    <t xml:space="preserve">MISIÓN: </t>
  </si>
  <si>
    <t>El Cuerpo de Bomberos de Tulcán es una entidad adscrita al Gobierno Autónomo Descentralizado Municipal de Tulcán, con autonomía administrativa y financiera, presupuestaria y operativa, cuya finalidad es planificar, generar, promover y construir el desarrollo de manera eficiente de la ciudadanía, en materia de prevención, protección, socorro y extinción de incendios, aplicando una gestión eficaz dentro de un marco de equidad y respeto con la participación de la población que permita brindar a la comunidad servicios de calidad.</t>
  </si>
  <si>
    <t>EJE</t>
  </si>
  <si>
    <t>OBJETIVO</t>
  </si>
  <si>
    <t>PROYECTO</t>
  </si>
  <si>
    <t>ACTIVIDAD</t>
  </si>
  <si>
    <t>PARTIDA PRESUPUESTARIA</t>
  </si>
  <si>
    <t>ASIGNACIÓN PRESUPUESTARIA/ACTIVIDAD</t>
  </si>
  <si>
    <t>ASIGNACIÓN PRESUPUESTARIA/PROYECTO</t>
  </si>
  <si>
    <t>ASIGNACIÓN PRESUPUESTARIA</t>
  </si>
  <si>
    <t>% DE  AVANCE MENSUAL PROGRAMADO</t>
  </si>
  <si>
    <t>RESPONSABLE</t>
  </si>
  <si>
    <t>1 CUATRIMEST</t>
  </si>
  <si>
    <t>2 CUATRIMEST</t>
  </si>
  <si>
    <t>3 CUATRIMESTRE</t>
  </si>
  <si>
    <t>E</t>
  </si>
  <si>
    <t>F</t>
  </si>
  <si>
    <t>M</t>
  </si>
  <si>
    <t>A</t>
  </si>
  <si>
    <t>J</t>
  </si>
  <si>
    <t>S</t>
  </si>
  <si>
    <t>O</t>
  </si>
  <si>
    <t>N</t>
  </si>
  <si>
    <t>D</t>
  </si>
  <si>
    <t>FORTALECIMIENTO INSTITUCIONAL</t>
  </si>
  <si>
    <t>Fortalecer las capacidades propias de la institución, y generar una imagen positiva de la misma.</t>
  </si>
  <si>
    <t>Fortalecimiento Atención y Optimización de Talento Humano</t>
  </si>
  <si>
    <t>1.1    Remuneraciones Unificadas</t>
  </si>
  <si>
    <t>5.1.01.05</t>
  </si>
  <si>
    <t>TALENTO HUMANO</t>
  </si>
  <si>
    <t xml:space="preserve">1.2    Decimo Tercer Sueldo </t>
  </si>
  <si>
    <t>5.1.02.03</t>
  </si>
  <si>
    <t>1.3.   Decimo Cuarto Sueldo</t>
  </si>
  <si>
    <t>5.1.02.04</t>
  </si>
  <si>
    <t>1.4.   Aporte Patronal</t>
  </si>
  <si>
    <t>5.1.06.01</t>
  </si>
  <si>
    <t>1.5.   Fondos de Reserva</t>
  </si>
  <si>
    <t>5.1.06.02</t>
  </si>
  <si>
    <t>1.6.Compensación por vacaciones no gozadas por cesación de funciones</t>
  </si>
  <si>
    <t>5.1.07.07</t>
  </si>
  <si>
    <t>1.7.  Alimentación</t>
  </si>
  <si>
    <t>7.1.03.06</t>
  </si>
  <si>
    <t>1.8.   Vestuario, Lencería y Prendas de Protección personal administrativo y operativo, uniformes deportivos, chalecos, vestimenta muñecos teatrino</t>
  </si>
  <si>
    <t>5.3.08.02</t>
  </si>
  <si>
    <t>GESTIÓN OPERATIVA</t>
  </si>
  <si>
    <t>1.9.   Remuneraciones Unificadas</t>
  </si>
  <si>
    <t>7.1.01.05</t>
  </si>
  <si>
    <t>1.10.    Decimotercer Sueldo</t>
  </si>
  <si>
    <t>7.1.02.03</t>
  </si>
  <si>
    <t>1.11.  Decimocuarto Sueldo</t>
  </si>
  <si>
    <t>7.1.02.04</t>
  </si>
  <si>
    <t>1.12.  Encargos</t>
  </si>
  <si>
    <t>7.1.05.13</t>
  </si>
  <si>
    <t>1.13.  Aporte Patronal</t>
  </si>
  <si>
    <t>7.1.06.01</t>
  </si>
  <si>
    <t>1.14.  Fondo de Reserva</t>
  </si>
  <si>
    <t>7.1.06.02</t>
  </si>
  <si>
    <t xml:space="preserve">Fortalecimiento de Capacidades al Talento Humano mediante la capacitación interna y externa </t>
  </si>
  <si>
    <t>2.1 Cursos de capacitación para el personal administrativo</t>
  </si>
  <si>
    <t>5.3.06.12</t>
  </si>
  <si>
    <t>2.2 Cursos de capacitación para el personal operativo</t>
  </si>
  <si>
    <t>2.3. Víaticos y subsistencias al interior</t>
  </si>
  <si>
    <t>5.3.03.03</t>
  </si>
  <si>
    <t>2.4. Víaticos y subsistencias al exterior</t>
  </si>
  <si>
    <t>5.3.03.04</t>
  </si>
  <si>
    <t>Cumplir con obligaciones del Convenio de Purga</t>
  </si>
  <si>
    <t>3.1. Obligaciones con el IESS por Responsabilidad Patronal</t>
  </si>
  <si>
    <t>5.7.02.16</t>
  </si>
  <si>
    <t>TESORERÍA</t>
  </si>
  <si>
    <t>3.2.  Intereses por Mora Patronal del Iess</t>
  </si>
  <si>
    <t>5.7.02.18</t>
  </si>
  <si>
    <t xml:space="preserve">Modernización de Plataforma Tecnológica </t>
  </si>
  <si>
    <t xml:space="preserve">4.1. Mantenimiento y Reparación de Equipos y Sistemas informáticos incluye mantenimiento preventivo y correctivo, sistema contable y licencias antivirus, </t>
  </si>
  <si>
    <t>5.3.07.04</t>
  </si>
  <si>
    <t>TECNOLOGÍA Y COMUNICACIÓN</t>
  </si>
  <si>
    <t>4.2. Actualización sistema Naptilus</t>
  </si>
  <si>
    <t>CONTABILIDAD</t>
  </si>
  <si>
    <t xml:space="preserve">4.3. Adquisicion de computadores de escritorio y/o portatil </t>
  </si>
  <si>
    <t>8.4.01.07</t>
  </si>
  <si>
    <t>4.4. Adquisicion de biométrico</t>
  </si>
  <si>
    <t>4.5. Adquisición impresora con escaner</t>
  </si>
  <si>
    <t>Modernización de Infraestructura Institucional</t>
  </si>
  <si>
    <t>5.1. Mantenimiento de Mobiliario reparación muebles y sillas tapizar</t>
  </si>
  <si>
    <t>5.3.04.03</t>
  </si>
  <si>
    <t>Difusión e Implementación de Imagen Institucional.</t>
  </si>
  <si>
    <t>6.1. Desarrollo de Web Site  1 año</t>
  </si>
  <si>
    <t>8.4.04.04</t>
  </si>
  <si>
    <t>6.2. Material de Oficina, Papelería.</t>
  </si>
  <si>
    <t>5.3.08.04</t>
  </si>
  <si>
    <t>GUARDALMACEN</t>
  </si>
  <si>
    <t>6.3. Material de Oficina, Papelería.</t>
  </si>
  <si>
    <t>Gastos Generales para el Buen Funcionamiento de la Institución.</t>
  </si>
  <si>
    <t>7.1. Pago de Agua Potable</t>
  </si>
  <si>
    <t>5.3.01.01</t>
  </si>
  <si>
    <t>7.2. Pago Energía Eléctrica</t>
  </si>
  <si>
    <t>5.3.01.04</t>
  </si>
  <si>
    <t>7.3. Pago Telecomunicaciones</t>
  </si>
  <si>
    <t>5.3.01.05</t>
  </si>
  <si>
    <t>7.4. Mantenimiento preventivo y correctivo de Telecomunicaciones</t>
  </si>
  <si>
    <t>DEPARTAMENTO DE COMUNICACIÓN</t>
  </si>
  <si>
    <t>7.5. Materiales de Aseo</t>
  </si>
  <si>
    <t>5.3.08.05</t>
  </si>
  <si>
    <t xml:space="preserve">7,6. Materiales de Aseo </t>
  </si>
  <si>
    <t>7.7. Tasas Generales, Impuestos y Contribuciones</t>
  </si>
  <si>
    <t>5.7.01.02</t>
  </si>
  <si>
    <t>7.8. Seguro de Incendio, Robo y asaltos, Seguro a equipos electronicos, por rotura de maquinaria, Seguro para equipos y maquinarias.</t>
  </si>
  <si>
    <t>5.7.02.01</t>
  </si>
  <si>
    <t>7.9. Seguro para vehiculos</t>
  </si>
  <si>
    <t>7.10. Seguro de Vida</t>
  </si>
  <si>
    <t xml:space="preserve">7.11. Seguro de Fidelidad </t>
  </si>
  <si>
    <t>7.12. Costos Judiciales, Tramites Notariales y Legalización de Documentos</t>
  </si>
  <si>
    <t>5.7.02.06</t>
  </si>
  <si>
    <t>7.13. Materiales de Impresión</t>
  </si>
  <si>
    <t>5.3.08.07</t>
  </si>
  <si>
    <t>SECRETARÍA</t>
  </si>
  <si>
    <t>7.14. Elaboración permisos funcionamiento</t>
  </si>
  <si>
    <t xml:space="preserve">RECAUDACION </t>
  </si>
  <si>
    <t>7.15. Remodelación infraestructura</t>
  </si>
  <si>
    <t>7.5.05.01</t>
  </si>
  <si>
    <t>SUBJEFATURA</t>
  </si>
  <si>
    <t>8.1. Adquisición de escaleras .</t>
  </si>
  <si>
    <t>8.4.01.06</t>
  </si>
  <si>
    <t>8.2. Adquisición de Prendas de Protección equipos contra incendios</t>
  </si>
  <si>
    <t>8.4.01.04</t>
  </si>
  <si>
    <t>SEGURIDAD Y SALUD OCUPACIONAL</t>
  </si>
  <si>
    <t>8.3. Recarga de Extintores de CO2.</t>
  </si>
  <si>
    <t>5.3.02.03</t>
  </si>
  <si>
    <t>8.4. Adquisición de Colchones</t>
  </si>
  <si>
    <t>5.3.14.03</t>
  </si>
  <si>
    <t>8.4. Contratar gestores ambientales</t>
  </si>
  <si>
    <t>5.3.02.09</t>
  </si>
  <si>
    <t>8.5. Servicio de recolección de desechos sanitarios peligrosos</t>
  </si>
  <si>
    <t xml:space="preserve">AREA PREHOSPITALARIA </t>
  </si>
  <si>
    <t>8.5. Recarga de oxígeno</t>
  </si>
  <si>
    <t>5.3.08.09</t>
  </si>
  <si>
    <t>8.5. Compra de botiquines</t>
  </si>
  <si>
    <t xml:space="preserve">DEPARTAMENTO MEDICO </t>
  </si>
  <si>
    <t>8.6. Radiografías anteroposterior de tórax y columna lumbar, electrocardiogramas</t>
  </si>
  <si>
    <t>5.3.02.26</t>
  </si>
  <si>
    <t>8.7. Herramientas de mecánica automotriz</t>
  </si>
  <si>
    <t>MOVILIDAD Y TRANSPORTE</t>
  </si>
  <si>
    <t xml:space="preserve">8.8. Compra Vehículo autobomba </t>
  </si>
  <si>
    <t>8.4.01.05</t>
  </si>
  <si>
    <t>8.9. Repotenciación de las unidades vehiculares del Cuerpo de Bomberos de Tulcán</t>
  </si>
  <si>
    <t>8.4.01.11</t>
  </si>
  <si>
    <t>Gastos Generales para el buen funcionamiento del área</t>
  </si>
  <si>
    <t>10.1. Adquisición de lubricantes</t>
  </si>
  <si>
    <t>5.3.08.03</t>
  </si>
  <si>
    <t>10.2.Adquisición de Combustibles</t>
  </si>
  <si>
    <t>5.3.02.55</t>
  </si>
  <si>
    <t>10.3. Repuestos y Accesorios</t>
  </si>
  <si>
    <t>5.3.08.13</t>
  </si>
  <si>
    <t>10.4. Mantenimientos Vehicular</t>
  </si>
  <si>
    <t>5.3.04.05</t>
  </si>
  <si>
    <t>10.5. Mantenimiento Herramientas, bombas de presión de los vehículos de incendio</t>
  </si>
  <si>
    <t>5.3.04.06</t>
  </si>
  <si>
    <t>10.6. Otros Impuestos, Tasas y Contribuciones, renovación contrato arcotel, pago predio</t>
  </si>
  <si>
    <t>10.7.Comisiones Bancarias</t>
  </si>
  <si>
    <t>5.7.02.03</t>
  </si>
  <si>
    <t>10.8.Medicinas y Productos Farmacéuticos</t>
  </si>
  <si>
    <t>MEDICO OCUPACIONAL</t>
  </si>
  <si>
    <t>10.9. Insumos, bienes materiales y suministros para la construccion electricos, plomeria, carpinteria, extensión de 15 metros, corta picos de 6</t>
  </si>
  <si>
    <t>5.3.08.11</t>
  </si>
  <si>
    <t>10.10. Compra de neumáticos</t>
  </si>
  <si>
    <t>Gastos para teatrino</t>
  </si>
  <si>
    <t>11.1. Inflable teatrino</t>
  </si>
  <si>
    <t>8.4.01.03</t>
  </si>
  <si>
    <t>COORDINADORA TEATRINO</t>
  </si>
  <si>
    <t>11.2 Parlantes, pedestales,  cables de audio, 2 micrófonos inahalámbricos con accesorios, microfono con cable, consola mp3 de 8 canales</t>
  </si>
  <si>
    <t>Contabilidad</t>
  </si>
  <si>
    <t>12.1. Entidades descentralizadas y Autonomas (5X1000)</t>
  </si>
  <si>
    <t>5.8.01.01</t>
  </si>
  <si>
    <t>12. 2.Aplicación fondos ajenos</t>
  </si>
  <si>
    <t>5.8.04.07</t>
  </si>
  <si>
    <t>12. 3.Cuentas por pagar</t>
  </si>
  <si>
    <t>9.7.01.01</t>
  </si>
  <si>
    <t>TOTAL PROYECTOS</t>
  </si>
  <si>
    <t>CUERPO DE BOMBEROS DE TULCÁN</t>
  </si>
  <si>
    <t>PLAN OPERATIVO INSTITUCIONAL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</si>
</sst>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-* #,##0.00\ _€_-;\-* #,##0.00\ _€_-;_-* &quot;-&quot;??\ _€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9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4" fontId="2" fillId="0" borderId="13" xfId="0" applyNumberFormat="1" applyFont="1" applyFill="1" applyBorder="1" applyAlignment="1">
      <alignment horizontal="righ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4" fontId="2" fillId="0" borderId="19" xfId="0" applyNumberFormat="1" applyFont="1" applyFill="1" applyBorder="1" applyAlignment="1">
      <alignment horizontal="right" vertical="top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right" vertical="center" wrapText="1"/>
    </xf>
    <xf numFmtId="43" fontId="3" fillId="0" borderId="12" xfId="1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4" fontId="3" fillId="0" borderId="27" xfId="1" applyNumberFormat="1" applyFont="1" applyFill="1" applyBorder="1" applyAlignment="1">
      <alignment horizontal="right" vertical="center" wrapText="1"/>
    </xf>
    <xf numFmtId="43" fontId="3" fillId="0" borderId="28" xfId="1" applyFont="1" applyFill="1" applyBorder="1" applyAlignment="1">
      <alignment horizontal="center" vertical="center" wrapText="1"/>
    </xf>
    <xf numFmtId="43" fontId="2" fillId="0" borderId="15" xfId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4" fontId="3" fillId="0" borderId="33" xfId="1" applyNumberFormat="1" applyFont="1" applyFill="1" applyBorder="1" applyAlignment="1">
      <alignment horizontal="right" vertical="center" wrapText="1"/>
    </xf>
    <xf numFmtId="0" fontId="5" fillId="0" borderId="34" xfId="0" applyFont="1" applyFill="1" applyBorder="1" applyAlignment="1">
      <alignment vertical="center" wrapText="1"/>
    </xf>
    <xf numFmtId="4" fontId="3" fillId="0" borderId="32" xfId="1" applyNumberFormat="1" applyFont="1" applyFill="1" applyBorder="1" applyAlignment="1">
      <alignment horizontal="right" vertical="center" wrapText="1"/>
    </xf>
    <xf numFmtId="43" fontId="5" fillId="0" borderId="27" xfId="1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4" fontId="3" fillId="0" borderId="23" xfId="1" applyNumberFormat="1" applyFont="1" applyFill="1" applyBorder="1" applyAlignment="1">
      <alignment horizontal="right" vertical="center" wrapText="1"/>
    </xf>
    <xf numFmtId="43" fontId="5" fillId="0" borderId="23" xfId="1" applyFont="1" applyFill="1" applyBorder="1" applyAlignment="1">
      <alignment vertical="center" wrapText="1"/>
    </xf>
    <xf numFmtId="4" fontId="5" fillId="0" borderId="33" xfId="1" applyNumberFormat="1" applyFont="1" applyFill="1" applyBorder="1" applyAlignment="1">
      <alignment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" fontId="5" fillId="0" borderId="29" xfId="1" applyNumberFormat="1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" fontId="3" fillId="0" borderId="36" xfId="1" applyNumberFormat="1" applyFont="1" applyFill="1" applyBorder="1" applyAlignment="1">
      <alignment horizontal="right" vertical="center" wrapText="1"/>
    </xf>
    <xf numFmtId="43" fontId="3" fillId="0" borderId="37" xfId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43" fontId="3" fillId="0" borderId="18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horizontal="right" vertical="center" wrapText="1"/>
    </xf>
    <xf numFmtId="4" fontId="3" fillId="0" borderId="27" xfId="0" applyNumberFormat="1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4" fontId="3" fillId="0" borderId="36" xfId="0" applyNumberFormat="1" applyFont="1" applyFill="1" applyBorder="1" applyAlignment="1">
      <alignment horizontal="right" vertical="center" wrapText="1"/>
    </xf>
    <xf numFmtId="43" fontId="3" fillId="0" borderId="38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4" fontId="3" fillId="0" borderId="34" xfId="1" applyNumberFormat="1" applyFont="1" applyFill="1" applyBorder="1" applyAlignment="1">
      <alignment horizontal="righ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43" fontId="3" fillId="0" borderId="40" xfId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 wrapText="1"/>
    </xf>
    <xf numFmtId="43" fontId="2" fillId="0" borderId="21" xfId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43" fontId="3" fillId="0" borderId="9" xfId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165" fontId="3" fillId="0" borderId="28" xfId="0" applyNumberFormat="1" applyFont="1" applyFill="1" applyBorder="1" applyAlignment="1">
      <alignment horizontal="center" vertical="center" wrapText="1"/>
    </xf>
    <xf numFmtId="43" fontId="3" fillId="0" borderId="15" xfId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vertical="center"/>
    </xf>
    <xf numFmtId="0" fontId="3" fillId="0" borderId="48" xfId="0" applyFont="1" applyFill="1" applyBorder="1" applyAlignment="1">
      <alignment horizontal="center" vertical="center" wrapText="1"/>
    </xf>
    <xf numFmtId="165" fontId="3" fillId="0" borderId="37" xfId="0" applyNumberFormat="1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/>
    <xf numFmtId="0" fontId="3" fillId="0" borderId="2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11" xfId="1" applyNumberFormat="1" applyFont="1" applyFill="1" applyBorder="1" applyAlignment="1">
      <alignment horizontal="right" vertical="center" wrapText="1"/>
    </xf>
    <xf numFmtId="2" fontId="3" fillId="0" borderId="27" xfId="0" applyNumberFormat="1" applyFont="1" applyFill="1" applyBorder="1" applyAlignment="1">
      <alignment horizontal="center" vertical="center" wrapText="1"/>
    </xf>
    <xf numFmtId="43" fontId="3" fillId="0" borderId="21" xfId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5" fillId="0" borderId="39" xfId="0" applyFont="1" applyFill="1" applyBorder="1"/>
    <xf numFmtId="0" fontId="2" fillId="0" borderId="53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4" fontId="2" fillId="0" borderId="53" xfId="0" applyNumberFormat="1" applyFont="1" applyFill="1" applyBorder="1" applyAlignment="1">
      <alignment horizontal="right" vertical="center" wrapText="1"/>
    </xf>
    <xf numFmtId="43" fontId="2" fillId="0" borderId="53" xfId="1" applyFont="1" applyFill="1" applyBorder="1" applyAlignment="1">
      <alignment horizontal="right" vertical="center"/>
    </xf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0" fontId="3" fillId="0" borderId="0" xfId="0" applyFont="1" applyFill="1"/>
    <xf numFmtId="4" fontId="3" fillId="0" borderId="0" xfId="0" applyNumberFormat="1" applyFont="1" applyFill="1" applyAlignment="1">
      <alignment horizontal="right"/>
    </xf>
    <xf numFmtId="4" fontId="6" fillId="0" borderId="0" xfId="0" applyNumberFormat="1" applyFont="1" applyFill="1"/>
    <xf numFmtId="164" fontId="5" fillId="0" borderId="0" xfId="0" applyNumberFormat="1" applyFont="1" applyFill="1"/>
    <xf numFmtId="4" fontId="5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/>
    <xf numFmtId="0" fontId="4" fillId="0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</xdr:rowOff>
    </xdr:from>
    <xdr:to>
      <xdr:col>3</xdr:col>
      <xdr:colOff>1163052</xdr:colOff>
      <xdr:row>3</xdr:row>
      <xdr:rowOff>100264</xdr:rowOff>
    </xdr:to>
    <xdr:pic>
      <xdr:nvPicPr>
        <xdr:cNvPr id="2" name="WordPictureWatermark1011540314">
          <a:extLst>
            <a:ext uri="{FF2B5EF4-FFF2-40B4-BE49-F238E27FC236}">
              <a16:creationId xmlns:a16="http://schemas.microsoft.com/office/drawing/2014/main" id="{5F93450A-933A-4069-82AC-7118EC43E8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08" b="87978"/>
        <a:stretch/>
      </xdr:blipFill>
      <xdr:spPr bwMode="auto">
        <a:xfrm>
          <a:off x="885825" y="1"/>
          <a:ext cx="1163052" cy="643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345406</xdr:colOff>
      <xdr:row>0</xdr:row>
      <xdr:rowOff>9525</xdr:rowOff>
    </xdr:from>
    <xdr:to>
      <xdr:col>21</xdr:col>
      <xdr:colOff>1021680</xdr:colOff>
      <xdr:row>3</xdr:row>
      <xdr:rowOff>144379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1C971195-E7A2-4743-B103-21ACF67AD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9506" y="9525"/>
          <a:ext cx="1704974" cy="677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20"/>
  <sheetViews>
    <sheetView showGridLines="0" tabSelected="1" workbookViewId="0">
      <selection activeCell="G7" sqref="G7:G9"/>
    </sheetView>
  </sheetViews>
  <sheetFormatPr baseColWidth="10" defaultColWidth="11.42578125" defaultRowHeight="14.25" x14ac:dyDescent="0.3"/>
  <cols>
    <col min="1" max="1" width="1.7109375" style="165" customWidth="1"/>
    <col min="2" max="2" width="4" style="165" customWidth="1"/>
    <col min="3" max="3" width="7.5703125" style="165" customWidth="1"/>
    <col min="4" max="4" width="30.85546875" style="165" customWidth="1"/>
    <col min="5" max="5" width="32" style="165" customWidth="1"/>
    <col min="6" max="6" width="10.85546875" style="170" customWidth="1"/>
    <col min="7" max="7" width="15.85546875" style="171" customWidth="1"/>
    <col min="8" max="8" width="13" style="165" customWidth="1"/>
    <col min="9" max="9" width="13.28515625" style="165" customWidth="1"/>
    <col min="10" max="21" width="7.7109375" style="165" customWidth="1"/>
    <col min="22" max="22" width="25.28515625" style="165" customWidth="1"/>
    <col min="23" max="16384" width="11.42578125" style="165"/>
  </cols>
  <sheetData>
    <row r="2" spans="2:22" x14ac:dyDescent="0.3">
      <c r="B2" s="166" t="s">
        <v>177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2:22" x14ac:dyDescent="0.3">
      <c r="B3" s="167" t="s">
        <v>178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</row>
    <row r="4" spans="2:22" ht="15.75" customHeight="1" thickBot="1" x14ac:dyDescent="0.35">
      <c r="C4" s="168"/>
      <c r="D4" s="168"/>
      <c r="E4" s="168"/>
      <c r="F4" s="168"/>
      <c r="G4" s="169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</row>
    <row r="5" spans="2:22" ht="15" customHeight="1" x14ac:dyDescent="0.3">
      <c r="B5" s="1" t="s">
        <v>0</v>
      </c>
      <c r="C5" s="2"/>
      <c r="D5" s="3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2:22" ht="53.25" customHeight="1" thickBot="1" x14ac:dyDescent="0.35">
      <c r="B6" s="6"/>
      <c r="C6" s="7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</row>
    <row r="7" spans="2:22" ht="26.25" customHeight="1" thickBot="1" x14ac:dyDescent="0.35">
      <c r="B7" s="11" t="s">
        <v>2</v>
      </c>
      <c r="C7" s="11" t="s">
        <v>3</v>
      </c>
      <c r="D7" s="12" t="s">
        <v>4</v>
      </c>
      <c r="E7" s="11" t="s">
        <v>5</v>
      </c>
      <c r="F7" s="13" t="s">
        <v>6</v>
      </c>
      <c r="G7" s="14" t="s">
        <v>7</v>
      </c>
      <c r="H7" s="11" t="s">
        <v>8</v>
      </c>
      <c r="I7" s="11" t="s">
        <v>9</v>
      </c>
      <c r="J7" s="15" t="s">
        <v>10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  <c r="V7" s="18" t="s">
        <v>11</v>
      </c>
    </row>
    <row r="8" spans="2:22" ht="26.25" customHeight="1" x14ac:dyDescent="0.3">
      <c r="B8" s="19"/>
      <c r="C8" s="19"/>
      <c r="D8" s="20"/>
      <c r="E8" s="19"/>
      <c r="F8" s="21"/>
      <c r="G8" s="22"/>
      <c r="H8" s="19"/>
      <c r="I8" s="19"/>
      <c r="J8" s="23" t="s">
        <v>12</v>
      </c>
      <c r="K8" s="24"/>
      <c r="L8" s="24"/>
      <c r="M8" s="25"/>
      <c r="N8" s="23" t="s">
        <v>13</v>
      </c>
      <c r="O8" s="24"/>
      <c r="P8" s="24"/>
      <c r="Q8" s="25"/>
      <c r="R8" s="23" t="s">
        <v>14</v>
      </c>
      <c r="S8" s="24"/>
      <c r="T8" s="24"/>
      <c r="U8" s="25"/>
      <c r="V8" s="26"/>
    </row>
    <row r="9" spans="2:22" ht="15" thickBot="1" x14ac:dyDescent="0.35">
      <c r="B9" s="27"/>
      <c r="C9" s="27"/>
      <c r="D9" s="28"/>
      <c r="E9" s="27"/>
      <c r="F9" s="29"/>
      <c r="G9" s="30"/>
      <c r="H9" s="27"/>
      <c r="I9" s="27"/>
      <c r="J9" s="31" t="s">
        <v>15</v>
      </c>
      <c r="K9" s="32" t="s">
        <v>16</v>
      </c>
      <c r="L9" s="32" t="s">
        <v>17</v>
      </c>
      <c r="M9" s="33" t="s">
        <v>18</v>
      </c>
      <c r="N9" s="31" t="s">
        <v>17</v>
      </c>
      <c r="O9" s="32" t="s">
        <v>19</v>
      </c>
      <c r="P9" s="32" t="s">
        <v>19</v>
      </c>
      <c r="Q9" s="33" t="s">
        <v>18</v>
      </c>
      <c r="R9" s="31" t="s">
        <v>20</v>
      </c>
      <c r="S9" s="32" t="s">
        <v>21</v>
      </c>
      <c r="T9" s="32" t="s">
        <v>22</v>
      </c>
      <c r="U9" s="33" t="s">
        <v>23</v>
      </c>
      <c r="V9" s="26"/>
    </row>
    <row r="10" spans="2:22" ht="14.25" customHeight="1" x14ac:dyDescent="0.3">
      <c r="B10" s="34" t="s">
        <v>24</v>
      </c>
      <c r="C10" s="35" t="s">
        <v>25</v>
      </c>
      <c r="D10" s="36" t="s">
        <v>26</v>
      </c>
      <c r="E10" s="37" t="s">
        <v>27</v>
      </c>
      <c r="F10" s="38" t="s">
        <v>28</v>
      </c>
      <c r="G10" s="39">
        <v>114204</v>
      </c>
      <c r="H10" s="40">
        <f>+SUM(G10:G23)</f>
        <v>1162052.3578860001</v>
      </c>
      <c r="I10" s="41">
        <f>+H10+H24+H28+H30+H35+H36+H39</f>
        <v>1404224.797886</v>
      </c>
      <c r="J10" s="42">
        <v>8.33</v>
      </c>
      <c r="K10" s="43">
        <v>8.33</v>
      </c>
      <c r="L10" s="43">
        <v>8.33</v>
      </c>
      <c r="M10" s="44">
        <v>8.33</v>
      </c>
      <c r="N10" s="42">
        <v>8.33</v>
      </c>
      <c r="O10" s="43">
        <v>8.33</v>
      </c>
      <c r="P10" s="43">
        <v>8.33</v>
      </c>
      <c r="Q10" s="44">
        <v>8.33</v>
      </c>
      <c r="R10" s="45">
        <v>8.33</v>
      </c>
      <c r="S10" s="43">
        <v>8.33</v>
      </c>
      <c r="T10" s="43">
        <v>8.33</v>
      </c>
      <c r="U10" s="44">
        <v>8.33</v>
      </c>
      <c r="V10" s="46" t="s">
        <v>29</v>
      </c>
    </row>
    <row r="11" spans="2:22" x14ac:dyDescent="0.3">
      <c r="B11" s="47"/>
      <c r="C11" s="48"/>
      <c r="D11" s="49"/>
      <c r="E11" s="50" t="s">
        <v>30</v>
      </c>
      <c r="F11" s="51" t="s">
        <v>31</v>
      </c>
      <c r="G11" s="52">
        <v>9517</v>
      </c>
      <c r="H11" s="53"/>
      <c r="I11" s="54"/>
      <c r="J11" s="55">
        <v>8.33</v>
      </c>
      <c r="K11" s="56">
        <v>8.33</v>
      </c>
      <c r="L11" s="56">
        <v>8.33</v>
      </c>
      <c r="M11" s="57">
        <v>8.33</v>
      </c>
      <c r="N11" s="55">
        <v>8.33</v>
      </c>
      <c r="O11" s="56">
        <v>8.33</v>
      </c>
      <c r="P11" s="56">
        <v>8.33</v>
      </c>
      <c r="Q11" s="57">
        <v>8.33</v>
      </c>
      <c r="R11" s="58">
        <v>8.33</v>
      </c>
      <c r="S11" s="56">
        <v>8.33</v>
      </c>
      <c r="T11" s="56">
        <v>8.33</v>
      </c>
      <c r="U11" s="57">
        <v>8.33</v>
      </c>
      <c r="V11" s="59" t="s">
        <v>29</v>
      </c>
    </row>
    <row r="12" spans="2:22" x14ac:dyDescent="0.3">
      <c r="B12" s="47"/>
      <c r="C12" s="48"/>
      <c r="D12" s="49"/>
      <c r="E12" s="50" t="s">
        <v>32</v>
      </c>
      <c r="F12" s="51" t="s">
        <v>33</v>
      </c>
      <c r="G12" s="52">
        <v>5037.46</v>
      </c>
      <c r="H12" s="53"/>
      <c r="I12" s="54"/>
      <c r="J12" s="55">
        <v>8.33</v>
      </c>
      <c r="K12" s="56">
        <v>8.33</v>
      </c>
      <c r="L12" s="56">
        <v>8.33</v>
      </c>
      <c r="M12" s="57">
        <v>8.33</v>
      </c>
      <c r="N12" s="55">
        <v>8.33</v>
      </c>
      <c r="O12" s="56">
        <v>8.33</v>
      </c>
      <c r="P12" s="56">
        <v>8.33</v>
      </c>
      <c r="Q12" s="57">
        <v>8.33</v>
      </c>
      <c r="R12" s="58">
        <v>8.33</v>
      </c>
      <c r="S12" s="56">
        <v>8.33</v>
      </c>
      <c r="T12" s="56">
        <v>8.33</v>
      </c>
      <c r="U12" s="57">
        <v>8.33</v>
      </c>
      <c r="V12" s="59" t="s">
        <v>29</v>
      </c>
    </row>
    <row r="13" spans="2:22" x14ac:dyDescent="0.3">
      <c r="B13" s="47"/>
      <c r="C13" s="48"/>
      <c r="D13" s="49"/>
      <c r="E13" s="59" t="s">
        <v>34</v>
      </c>
      <c r="F13" s="51" t="s">
        <v>35</v>
      </c>
      <c r="G13" s="52">
        <f>+G10*11.65%</f>
        <v>13304.766000000001</v>
      </c>
      <c r="H13" s="53"/>
      <c r="I13" s="54"/>
      <c r="J13" s="55">
        <v>8.33</v>
      </c>
      <c r="K13" s="56">
        <v>8.33</v>
      </c>
      <c r="L13" s="56">
        <v>8.33</v>
      </c>
      <c r="M13" s="57">
        <v>8.33</v>
      </c>
      <c r="N13" s="55">
        <v>8.33</v>
      </c>
      <c r="O13" s="56">
        <v>8.33</v>
      </c>
      <c r="P13" s="56">
        <v>8.33</v>
      </c>
      <c r="Q13" s="57">
        <v>8.33</v>
      </c>
      <c r="R13" s="58">
        <v>8.33</v>
      </c>
      <c r="S13" s="56">
        <v>8.33</v>
      </c>
      <c r="T13" s="56">
        <v>8.33</v>
      </c>
      <c r="U13" s="57">
        <v>8.33</v>
      </c>
      <c r="V13" s="59" t="s">
        <v>29</v>
      </c>
    </row>
    <row r="14" spans="2:22" x14ac:dyDescent="0.3">
      <c r="B14" s="47"/>
      <c r="C14" s="48"/>
      <c r="D14" s="49"/>
      <c r="E14" s="59" t="s">
        <v>36</v>
      </c>
      <c r="F14" s="51" t="s">
        <v>37</v>
      </c>
      <c r="G14" s="52">
        <v>9513.19</v>
      </c>
      <c r="H14" s="53"/>
      <c r="I14" s="54"/>
      <c r="J14" s="55">
        <v>8.33</v>
      </c>
      <c r="K14" s="56">
        <v>8.33</v>
      </c>
      <c r="L14" s="56">
        <v>8.33</v>
      </c>
      <c r="M14" s="57">
        <v>8.33</v>
      </c>
      <c r="N14" s="55">
        <v>8.33</v>
      </c>
      <c r="O14" s="56">
        <v>8.33</v>
      </c>
      <c r="P14" s="56">
        <v>8.33</v>
      </c>
      <c r="Q14" s="57">
        <v>8.33</v>
      </c>
      <c r="R14" s="58">
        <v>8.33</v>
      </c>
      <c r="S14" s="56">
        <v>8.33</v>
      </c>
      <c r="T14" s="56">
        <v>8.33</v>
      </c>
      <c r="U14" s="57">
        <v>8.33</v>
      </c>
      <c r="V14" s="59" t="s">
        <v>29</v>
      </c>
    </row>
    <row r="15" spans="2:22" ht="42.75" x14ac:dyDescent="0.3">
      <c r="B15" s="47"/>
      <c r="C15" s="48"/>
      <c r="D15" s="49"/>
      <c r="E15" s="59" t="s">
        <v>38</v>
      </c>
      <c r="F15" s="51" t="s">
        <v>39</v>
      </c>
      <c r="G15" s="52">
        <v>1000</v>
      </c>
      <c r="H15" s="53"/>
      <c r="I15" s="54"/>
      <c r="J15" s="55">
        <v>8.33</v>
      </c>
      <c r="K15" s="56">
        <v>8.33</v>
      </c>
      <c r="L15" s="56">
        <v>8.33</v>
      </c>
      <c r="M15" s="57">
        <v>8.33</v>
      </c>
      <c r="N15" s="55">
        <v>8.33</v>
      </c>
      <c r="O15" s="56">
        <v>8.33</v>
      </c>
      <c r="P15" s="56">
        <v>8.33</v>
      </c>
      <c r="Q15" s="57">
        <v>8.33</v>
      </c>
      <c r="R15" s="58">
        <v>8.33</v>
      </c>
      <c r="S15" s="56">
        <v>8.33</v>
      </c>
      <c r="T15" s="56">
        <v>8.33</v>
      </c>
      <c r="U15" s="57">
        <v>8.33</v>
      </c>
      <c r="V15" s="59" t="s">
        <v>29</v>
      </c>
    </row>
    <row r="16" spans="2:22" x14ac:dyDescent="0.3">
      <c r="B16" s="47"/>
      <c r="C16" s="48"/>
      <c r="D16" s="49"/>
      <c r="E16" s="59" t="s">
        <v>40</v>
      </c>
      <c r="F16" s="51" t="s">
        <v>41</v>
      </c>
      <c r="G16" s="52">
        <v>30000</v>
      </c>
      <c r="H16" s="53"/>
      <c r="I16" s="54"/>
      <c r="J16" s="55">
        <v>8.33</v>
      </c>
      <c r="K16" s="56">
        <v>8.33</v>
      </c>
      <c r="L16" s="56">
        <v>8.33</v>
      </c>
      <c r="M16" s="57">
        <v>8.33</v>
      </c>
      <c r="N16" s="55">
        <v>8.33</v>
      </c>
      <c r="O16" s="56">
        <v>8.33</v>
      </c>
      <c r="P16" s="56">
        <v>8.33</v>
      </c>
      <c r="Q16" s="57">
        <v>8.33</v>
      </c>
      <c r="R16" s="58">
        <v>8.33</v>
      </c>
      <c r="S16" s="56">
        <v>8.33</v>
      </c>
      <c r="T16" s="56">
        <v>8.33</v>
      </c>
      <c r="U16" s="57">
        <v>8.33</v>
      </c>
      <c r="V16" s="59" t="s">
        <v>29</v>
      </c>
    </row>
    <row r="17" spans="2:22" ht="71.25" x14ac:dyDescent="0.3">
      <c r="B17" s="47"/>
      <c r="C17" s="48"/>
      <c r="D17" s="49"/>
      <c r="E17" s="59" t="s">
        <v>42</v>
      </c>
      <c r="F17" s="51" t="s">
        <v>43</v>
      </c>
      <c r="G17" s="52">
        <f>52500+300+180+150</f>
        <v>53130</v>
      </c>
      <c r="H17" s="53"/>
      <c r="I17" s="54"/>
      <c r="J17" s="60"/>
      <c r="K17" s="61"/>
      <c r="L17" s="61"/>
      <c r="M17" s="62"/>
      <c r="N17" s="60"/>
      <c r="O17" s="61"/>
      <c r="P17" s="61"/>
      <c r="Q17" s="62"/>
      <c r="R17" s="63"/>
      <c r="S17" s="56"/>
      <c r="T17" s="56">
        <v>100</v>
      </c>
      <c r="U17" s="57"/>
      <c r="V17" s="59" t="s">
        <v>44</v>
      </c>
    </row>
    <row r="18" spans="2:22" x14ac:dyDescent="0.3">
      <c r="B18" s="47"/>
      <c r="C18" s="48"/>
      <c r="D18" s="49"/>
      <c r="E18" s="64" t="s">
        <v>45</v>
      </c>
      <c r="F18" s="65" t="s">
        <v>46</v>
      </c>
      <c r="G18" s="52">
        <f>694440-15000+1249.5-104.08+8.67-0.72+0.06-0.01</f>
        <v>680593.42000000016</v>
      </c>
      <c r="H18" s="53"/>
      <c r="I18" s="54"/>
      <c r="J18" s="55">
        <v>8.33</v>
      </c>
      <c r="K18" s="56">
        <v>8.33</v>
      </c>
      <c r="L18" s="56">
        <v>8.33</v>
      </c>
      <c r="M18" s="57">
        <v>8.33</v>
      </c>
      <c r="N18" s="55">
        <v>8.33</v>
      </c>
      <c r="O18" s="56">
        <v>8.33</v>
      </c>
      <c r="P18" s="56">
        <v>8.33</v>
      </c>
      <c r="Q18" s="57">
        <v>8.33</v>
      </c>
      <c r="R18" s="58">
        <v>8.33</v>
      </c>
      <c r="S18" s="56">
        <v>8.33</v>
      </c>
      <c r="T18" s="56">
        <v>8.33</v>
      </c>
      <c r="U18" s="57">
        <v>8.33</v>
      </c>
      <c r="V18" s="64" t="s">
        <v>29</v>
      </c>
    </row>
    <row r="19" spans="2:22" x14ac:dyDescent="0.3">
      <c r="B19" s="47"/>
      <c r="C19" s="48"/>
      <c r="D19" s="49"/>
      <c r="E19" s="64" t="s">
        <v>47</v>
      </c>
      <c r="F19" s="65" t="s">
        <v>48</v>
      </c>
      <c r="G19" s="52">
        <v>58470</v>
      </c>
      <c r="H19" s="53"/>
      <c r="I19" s="54"/>
      <c r="J19" s="55">
        <v>8.33</v>
      </c>
      <c r="K19" s="56">
        <v>8.33</v>
      </c>
      <c r="L19" s="56">
        <v>8.33</v>
      </c>
      <c r="M19" s="57">
        <v>8.33</v>
      </c>
      <c r="N19" s="55">
        <v>8.33</v>
      </c>
      <c r="O19" s="56">
        <v>8.33</v>
      </c>
      <c r="P19" s="56">
        <v>8.33</v>
      </c>
      <c r="Q19" s="57">
        <v>8.33</v>
      </c>
      <c r="R19" s="58">
        <v>8.33</v>
      </c>
      <c r="S19" s="56">
        <v>8.33</v>
      </c>
      <c r="T19" s="56">
        <v>8.33</v>
      </c>
      <c r="U19" s="57">
        <v>8.33</v>
      </c>
      <c r="V19" s="64" t="s">
        <v>29</v>
      </c>
    </row>
    <row r="20" spans="2:22" x14ac:dyDescent="0.3">
      <c r="B20" s="47"/>
      <c r="C20" s="48"/>
      <c r="D20" s="49"/>
      <c r="E20" s="64" t="s">
        <v>49</v>
      </c>
      <c r="F20" s="65" t="s">
        <v>50</v>
      </c>
      <c r="G20" s="52">
        <v>33378.83</v>
      </c>
      <c r="H20" s="53"/>
      <c r="I20" s="54"/>
      <c r="J20" s="55">
        <v>8.33</v>
      </c>
      <c r="K20" s="56">
        <v>8.33</v>
      </c>
      <c r="L20" s="56">
        <v>8.33</v>
      </c>
      <c r="M20" s="57">
        <v>8.33</v>
      </c>
      <c r="N20" s="55">
        <v>8.33</v>
      </c>
      <c r="O20" s="56">
        <v>8.33</v>
      </c>
      <c r="P20" s="56">
        <v>8.33</v>
      </c>
      <c r="Q20" s="57">
        <v>8.33</v>
      </c>
      <c r="R20" s="58">
        <v>8.33</v>
      </c>
      <c r="S20" s="56">
        <v>8.33</v>
      </c>
      <c r="T20" s="56">
        <v>8.33</v>
      </c>
      <c r="U20" s="57">
        <v>8.33</v>
      </c>
      <c r="V20" s="64" t="s">
        <v>29</v>
      </c>
    </row>
    <row r="21" spans="2:22" x14ac:dyDescent="0.3">
      <c r="B21" s="47"/>
      <c r="C21" s="48"/>
      <c r="D21" s="49"/>
      <c r="E21" s="64" t="s">
        <v>51</v>
      </c>
      <c r="F21" s="65" t="s">
        <v>52</v>
      </c>
      <c r="G21" s="52">
        <v>16308</v>
      </c>
      <c r="H21" s="53"/>
      <c r="I21" s="54"/>
      <c r="J21" s="55">
        <v>8.33</v>
      </c>
      <c r="K21" s="56">
        <v>8.33</v>
      </c>
      <c r="L21" s="56">
        <v>8.33</v>
      </c>
      <c r="M21" s="57">
        <v>8.33</v>
      </c>
      <c r="N21" s="55">
        <v>8.33</v>
      </c>
      <c r="O21" s="56">
        <v>8.33</v>
      </c>
      <c r="P21" s="56">
        <v>8.33</v>
      </c>
      <c r="Q21" s="57">
        <v>8.33</v>
      </c>
      <c r="R21" s="58">
        <v>8.33</v>
      </c>
      <c r="S21" s="56">
        <v>8.33</v>
      </c>
      <c r="T21" s="56">
        <v>8.33</v>
      </c>
      <c r="U21" s="57">
        <v>8.33</v>
      </c>
      <c r="V21" s="64" t="s">
        <v>29</v>
      </c>
    </row>
    <row r="22" spans="2:22" x14ac:dyDescent="0.3">
      <c r="B22" s="47"/>
      <c r="C22" s="48"/>
      <c r="D22" s="49"/>
      <c r="E22" s="64" t="s">
        <v>53</v>
      </c>
      <c r="F22" s="65" t="s">
        <v>54</v>
      </c>
      <c r="G22" s="52">
        <v>80902.259999999995</v>
      </c>
      <c r="H22" s="53"/>
      <c r="I22" s="54"/>
      <c r="J22" s="55">
        <v>8.33</v>
      </c>
      <c r="K22" s="56">
        <v>8.33</v>
      </c>
      <c r="L22" s="56">
        <v>8.33</v>
      </c>
      <c r="M22" s="57">
        <v>8.33</v>
      </c>
      <c r="N22" s="55">
        <v>8.33</v>
      </c>
      <c r="O22" s="56">
        <v>8.33</v>
      </c>
      <c r="P22" s="56">
        <v>8.33</v>
      </c>
      <c r="Q22" s="57">
        <v>8.33</v>
      </c>
      <c r="R22" s="58">
        <v>8.33</v>
      </c>
      <c r="S22" s="56">
        <v>8.33</v>
      </c>
      <c r="T22" s="56">
        <v>8.33</v>
      </c>
      <c r="U22" s="57">
        <v>8.33</v>
      </c>
      <c r="V22" s="64" t="s">
        <v>29</v>
      </c>
    </row>
    <row r="23" spans="2:22" ht="15" thickBot="1" x14ac:dyDescent="0.35">
      <c r="B23" s="47"/>
      <c r="C23" s="48"/>
      <c r="D23" s="49"/>
      <c r="E23" s="66" t="s">
        <v>55</v>
      </c>
      <c r="F23" s="67" t="s">
        <v>56</v>
      </c>
      <c r="G23" s="68">
        <f>+G18*8.33%</f>
        <v>56693.431886000013</v>
      </c>
      <c r="H23" s="53"/>
      <c r="I23" s="54"/>
      <c r="J23" s="55">
        <v>8.33</v>
      </c>
      <c r="K23" s="56">
        <v>8.33</v>
      </c>
      <c r="L23" s="56">
        <v>8.33</v>
      </c>
      <c r="M23" s="57">
        <v>8.33</v>
      </c>
      <c r="N23" s="55">
        <v>8.33</v>
      </c>
      <c r="O23" s="56">
        <v>8.33</v>
      </c>
      <c r="P23" s="56">
        <v>8.33</v>
      </c>
      <c r="Q23" s="57">
        <v>8.33</v>
      </c>
      <c r="R23" s="58">
        <v>8.33</v>
      </c>
      <c r="S23" s="56">
        <v>8.33</v>
      </c>
      <c r="T23" s="56">
        <v>8.33</v>
      </c>
      <c r="U23" s="57">
        <v>8.33</v>
      </c>
      <c r="V23" s="66" t="s">
        <v>29</v>
      </c>
    </row>
    <row r="24" spans="2:22" ht="28.5" x14ac:dyDescent="0.3">
      <c r="B24" s="47"/>
      <c r="C24" s="48"/>
      <c r="D24" s="36" t="s">
        <v>57</v>
      </c>
      <c r="E24" s="69" t="s">
        <v>58</v>
      </c>
      <c r="F24" s="65" t="s">
        <v>59</v>
      </c>
      <c r="G24" s="70">
        <v>3000</v>
      </c>
      <c r="H24" s="40">
        <f>+SUM(G24:G27)</f>
        <v>13000</v>
      </c>
      <c r="I24" s="54"/>
      <c r="J24" s="55"/>
      <c r="K24" s="56"/>
      <c r="L24" s="61"/>
      <c r="M24" s="62"/>
      <c r="N24" s="60"/>
      <c r="O24" s="61">
        <v>50</v>
      </c>
      <c r="P24" s="61"/>
      <c r="Q24" s="62"/>
      <c r="R24" s="63"/>
      <c r="S24" s="56"/>
      <c r="T24" s="56">
        <v>50</v>
      </c>
      <c r="U24" s="57"/>
      <c r="V24" s="71" t="s">
        <v>29</v>
      </c>
    </row>
    <row r="25" spans="2:22" ht="28.5" x14ac:dyDescent="0.3">
      <c r="B25" s="47"/>
      <c r="C25" s="48"/>
      <c r="D25" s="49"/>
      <c r="E25" s="72" t="s">
        <v>60</v>
      </c>
      <c r="F25" s="51" t="s">
        <v>59</v>
      </c>
      <c r="G25" s="73">
        <v>4000</v>
      </c>
      <c r="H25" s="53"/>
      <c r="I25" s="54"/>
      <c r="J25" s="55"/>
      <c r="K25" s="56"/>
      <c r="L25" s="61">
        <v>50</v>
      </c>
      <c r="M25" s="62"/>
      <c r="N25" s="60"/>
      <c r="O25" s="61"/>
      <c r="P25" s="61"/>
      <c r="Q25" s="62"/>
      <c r="R25" s="63"/>
      <c r="S25" s="56">
        <v>50</v>
      </c>
      <c r="T25" s="56"/>
      <c r="U25" s="57"/>
      <c r="V25" s="74" t="s">
        <v>29</v>
      </c>
    </row>
    <row r="26" spans="2:22" ht="28.5" x14ac:dyDescent="0.3">
      <c r="B26" s="47"/>
      <c r="C26" s="48"/>
      <c r="D26" s="49"/>
      <c r="E26" s="72" t="s">
        <v>61</v>
      </c>
      <c r="F26" s="51" t="s">
        <v>62</v>
      </c>
      <c r="G26" s="73">
        <v>3000</v>
      </c>
      <c r="H26" s="53"/>
      <c r="I26" s="54"/>
      <c r="J26" s="55"/>
      <c r="K26" s="56">
        <v>50</v>
      </c>
      <c r="L26" s="61"/>
      <c r="M26" s="62"/>
      <c r="N26" s="60"/>
      <c r="O26" s="61"/>
      <c r="P26" s="61">
        <v>50</v>
      </c>
      <c r="Q26" s="62"/>
      <c r="R26" s="63"/>
      <c r="S26" s="56"/>
      <c r="T26" s="56"/>
      <c r="U26" s="57"/>
      <c r="V26" s="74" t="s">
        <v>29</v>
      </c>
    </row>
    <row r="27" spans="2:22" ht="29.25" thickBot="1" x14ac:dyDescent="0.35">
      <c r="B27" s="47"/>
      <c r="C27" s="48"/>
      <c r="D27" s="49"/>
      <c r="E27" s="72" t="s">
        <v>63</v>
      </c>
      <c r="F27" s="51" t="s">
        <v>64</v>
      </c>
      <c r="G27" s="68">
        <v>3000</v>
      </c>
      <c r="H27" s="53"/>
      <c r="I27" s="54"/>
      <c r="J27" s="55"/>
      <c r="K27" s="56"/>
      <c r="L27" s="61"/>
      <c r="M27" s="62">
        <v>50</v>
      </c>
      <c r="N27" s="60"/>
      <c r="O27" s="61"/>
      <c r="P27" s="61"/>
      <c r="Q27" s="62"/>
      <c r="R27" s="63"/>
      <c r="S27" s="56"/>
      <c r="T27" s="56">
        <v>50</v>
      </c>
      <c r="U27" s="57"/>
      <c r="V27" s="75" t="s">
        <v>29</v>
      </c>
    </row>
    <row r="28" spans="2:22" ht="28.5" x14ac:dyDescent="0.3">
      <c r="B28" s="47"/>
      <c r="C28" s="48"/>
      <c r="D28" s="36" t="s">
        <v>65</v>
      </c>
      <c r="E28" s="46" t="s">
        <v>66</v>
      </c>
      <c r="F28" s="76" t="s">
        <v>67</v>
      </c>
      <c r="G28" s="39">
        <v>18845.64</v>
      </c>
      <c r="H28" s="40">
        <f>+G28+G29</f>
        <v>26272.44</v>
      </c>
      <c r="I28" s="54"/>
      <c r="J28" s="55">
        <v>8.33</v>
      </c>
      <c r="K28" s="56">
        <v>8.33</v>
      </c>
      <c r="L28" s="56">
        <v>8.33</v>
      </c>
      <c r="M28" s="57">
        <v>8.33</v>
      </c>
      <c r="N28" s="55">
        <v>8.33</v>
      </c>
      <c r="O28" s="56">
        <v>8.33</v>
      </c>
      <c r="P28" s="56">
        <v>8.33</v>
      </c>
      <c r="Q28" s="57">
        <v>8.33</v>
      </c>
      <c r="R28" s="58">
        <v>8.33</v>
      </c>
      <c r="S28" s="56">
        <v>8.33</v>
      </c>
      <c r="T28" s="56">
        <v>8.33</v>
      </c>
      <c r="U28" s="57">
        <v>8.33</v>
      </c>
      <c r="V28" s="77" t="s">
        <v>68</v>
      </c>
    </row>
    <row r="29" spans="2:22" ht="29.25" thickBot="1" x14ac:dyDescent="0.35">
      <c r="B29" s="47"/>
      <c r="C29" s="48"/>
      <c r="D29" s="78"/>
      <c r="E29" s="79" t="s">
        <v>69</v>
      </c>
      <c r="F29" s="80" t="s">
        <v>70</v>
      </c>
      <c r="G29" s="81">
        <v>7426.8</v>
      </c>
      <c r="H29" s="82"/>
      <c r="I29" s="54"/>
      <c r="J29" s="55">
        <v>8.33</v>
      </c>
      <c r="K29" s="56">
        <v>8.33</v>
      </c>
      <c r="L29" s="56">
        <v>8.33</v>
      </c>
      <c r="M29" s="57">
        <v>8.33</v>
      </c>
      <c r="N29" s="55">
        <v>8.33</v>
      </c>
      <c r="O29" s="56">
        <v>8.33</v>
      </c>
      <c r="P29" s="56">
        <v>8.33</v>
      </c>
      <c r="Q29" s="57">
        <v>8.33</v>
      </c>
      <c r="R29" s="58">
        <v>8.33</v>
      </c>
      <c r="S29" s="56">
        <v>8.33</v>
      </c>
      <c r="T29" s="56">
        <v>8.33</v>
      </c>
      <c r="U29" s="57">
        <v>8.33</v>
      </c>
      <c r="V29" s="77" t="s">
        <v>68</v>
      </c>
    </row>
    <row r="30" spans="2:22" ht="71.25" x14ac:dyDescent="0.3">
      <c r="B30" s="47"/>
      <c r="C30" s="48"/>
      <c r="D30" s="36" t="s">
        <v>71</v>
      </c>
      <c r="E30" s="46" t="s">
        <v>72</v>
      </c>
      <c r="F30" s="83" t="s">
        <v>73</v>
      </c>
      <c r="G30" s="84">
        <f>3500-300</f>
        <v>3200</v>
      </c>
      <c r="H30" s="85">
        <f>+SUM(G30:G34)</f>
        <v>15200</v>
      </c>
      <c r="I30" s="54"/>
      <c r="J30" s="60">
        <v>25</v>
      </c>
      <c r="K30" s="56"/>
      <c r="L30" s="61">
        <v>25</v>
      </c>
      <c r="M30" s="62"/>
      <c r="N30" s="60"/>
      <c r="O30" s="61">
        <v>25</v>
      </c>
      <c r="P30" s="61"/>
      <c r="Q30" s="62"/>
      <c r="R30" s="63"/>
      <c r="S30" s="56">
        <v>25</v>
      </c>
      <c r="T30" s="56"/>
      <c r="U30" s="57"/>
      <c r="V30" s="46" t="s">
        <v>74</v>
      </c>
    </row>
    <row r="31" spans="2:22" x14ac:dyDescent="0.3">
      <c r="B31" s="47"/>
      <c r="C31" s="48"/>
      <c r="D31" s="49"/>
      <c r="E31" s="64" t="s">
        <v>75</v>
      </c>
      <c r="F31" s="86" t="s">
        <v>73</v>
      </c>
      <c r="G31" s="87">
        <v>600</v>
      </c>
      <c r="H31" s="53"/>
      <c r="I31" s="54"/>
      <c r="J31" s="60"/>
      <c r="K31" s="56">
        <v>100</v>
      </c>
      <c r="L31" s="61"/>
      <c r="M31" s="62"/>
      <c r="N31" s="60"/>
      <c r="O31" s="61"/>
      <c r="P31" s="61"/>
      <c r="Q31" s="62"/>
      <c r="R31" s="63"/>
      <c r="S31" s="56"/>
      <c r="T31" s="56"/>
      <c r="U31" s="57"/>
      <c r="V31" s="64" t="s">
        <v>76</v>
      </c>
    </row>
    <row r="32" spans="2:22" ht="28.5" x14ac:dyDescent="0.3">
      <c r="B32" s="47"/>
      <c r="C32" s="48"/>
      <c r="D32" s="49"/>
      <c r="E32" s="59" t="s">
        <v>77</v>
      </c>
      <c r="F32" s="86" t="s">
        <v>78</v>
      </c>
      <c r="G32" s="88">
        <f>9200-300</f>
        <v>8900</v>
      </c>
      <c r="H32" s="53"/>
      <c r="I32" s="54"/>
      <c r="J32" s="60"/>
      <c r="K32" s="56">
        <v>50</v>
      </c>
      <c r="L32" s="61"/>
      <c r="M32" s="62"/>
      <c r="N32" s="60"/>
      <c r="O32" s="61"/>
      <c r="P32" s="61">
        <v>50</v>
      </c>
      <c r="Q32" s="62"/>
      <c r="R32" s="63"/>
      <c r="S32" s="56"/>
      <c r="T32" s="56"/>
      <c r="U32" s="57"/>
      <c r="V32" s="59" t="s">
        <v>74</v>
      </c>
    </row>
    <row r="33" spans="2:22" ht="28.5" x14ac:dyDescent="0.3">
      <c r="B33" s="47"/>
      <c r="C33" s="48"/>
      <c r="D33" s="49"/>
      <c r="E33" s="64" t="s">
        <v>79</v>
      </c>
      <c r="F33" s="89" t="s">
        <v>78</v>
      </c>
      <c r="G33" s="87">
        <v>700</v>
      </c>
      <c r="H33" s="53"/>
      <c r="I33" s="54"/>
      <c r="J33" s="60"/>
      <c r="K33" s="56"/>
      <c r="L33" s="61"/>
      <c r="M33" s="62"/>
      <c r="N33" s="60"/>
      <c r="O33" s="61">
        <v>100</v>
      </c>
      <c r="P33" s="61"/>
      <c r="Q33" s="62"/>
      <c r="R33" s="63"/>
      <c r="S33" s="56"/>
      <c r="T33" s="56"/>
      <c r="U33" s="57"/>
      <c r="V33" s="64" t="s">
        <v>74</v>
      </c>
    </row>
    <row r="34" spans="2:22" ht="29.25" thickBot="1" x14ac:dyDescent="0.35">
      <c r="B34" s="47"/>
      <c r="C34" s="48"/>
      <c r="D34" s="78"/>
      <c r="E34" s="79" t="s">
        <v>80</v>
      </c>
      <c r="F34" s="90" t="s">
        <v>78</v>
      </c>
      <c r="G34" s="91">
        <v>1800</v>
      </c>
      <c r="H34" s="92"/>
      <c r="I34" s="54"/>
      <c r="J34" s="55"/>
      <c r="K34" s="56"/>
      <c r="L34" s="61"/>
      <c r="M34" s="62"/>
      <c r="N34" s="60"/>
      <c r="O34" s="61">
        <v>100</v>
      </c>
      <c r="P34" s="61"/>
      <c r="Q34" s="62"/>
      <c r="R34" s="63"/>
      <c r="S34" s="56"/>
      <c r="T34" s="56"/>
      <c r="U34" s="57"/>
      <c r="V34" s="79" t="s">
        <v>74</v>
      </c>
    </row>
    <row r="35" spans="2:22" ht="29.25" thickBot="1" x14ac:dyDescent="0.35">
      <c r="B35" s="47"/>
      <c r="C35" s="48"/>
      <c r="D35" s="93" t="s">
        <v>81</v>
      </c>
      <c r="E35" s="69" t="s">
        <v>82</v>
      </c>
      <c r="F35" s="94" t="s">
        <v>83</v>
      </c>
      <c r="G35" s="70">
        <v>3500</v>
      </c>
      <c r="H35" s="95">
        <f>+SUM(G35:G35)</f>
        <v>3500</v>
      </c>
      <c r="I35" s="54"/>
      <c r="J35" s="55"/>
      <c r="K35" s="56"/>
      <c r="L35" s="61"/>
      <c r="M35" s="62"/>
      <c r="N35" s="60"/>
      <c r="O35" s="61"/>
      <c r="P35" s="61"/>
      <c r="Q35" s="62">
        <v>100</v>
      </c>
      <c r="R35" s="63"/>
      <c r="S35" s="56"/>
      <c r="T35" s="56"/>
      <c r="U35" s="57"/>
      <c r="V35" s="96" t="s">
        <v>44</v>
      </c>
    </row>
    <row r="36" spans="2:22" ht="28.5" x14ac:dyDescent="0.3">
      <c r="B36" s="47"/>
      <c r="C36" s="48"/>
      <c r="D36" s="97" t="s">
        <v>84</v>
      </c>
      <c r="E36" s="46" t="s">
        <v>85</v>
      </c>
      <c r="F36" s="38" t="s">
        <v>86</v>
      </c>
      <c r="G36" s="39">
        <v>6000</v>
      </c>
      <c r="H36" s="40">
        <f>+SUM(G36:G38)</f>
        <v>10000</v>
      </c>
      <c r="I36" s="54"/>
      <c r="J36" s="55"/>
      <c r="K36" s="56"/>
      <c r="L36" s="61"/>
      <c r="M36" s="62"/>
      <c r="N36" s="60"/>
      <c r="O36" s="61"/>
      <c r="P36" s="61">
        <v>100</v>
      </c>
      <c r="Q36" s="62"/>
      <c r="R36" s="63"/>
      <c r="S36" s="56"/>
      <c r="T36" s="56"/>
      <c r="U36" s="57"/>
      <c r="V36" s="46" t="s">
        <v>74</v>
      </c>
    </row>
    <row r="37" spans="2:22" x14ac:dyDescent="0.3">
      <c r="B37" s="47"/>
      <c r="C37" s="48"/>
      <c r="D37" s="98"/>
      <c r="E37" s="59" t="s">
        <v>87</v>
      </c>
      <c r="F37" s="51" t="s">
        <v>88</v>
      </c>
      <c r="G37" s="99">
        <v>2000</v>
      </c>
      <c r="H37" s="53"/>
      <c r="I37" s="54"/>
      <c r="J37" s="60">
        <v>25</v>
      </c>
      <c r="K37" s="56"/>
      <c r="L37" s="61">
        <v>25</v>
      </c>
      <c r="M37" s="62"/>
      <c r="N37" s="60"/>
      <c r="O37" s="61">
        <v>25</v>
      </c>
      <c r="P37" s="61"/>
      <c r="Q37" s="62"/>
      <c r="R37" s="63"/>
      <c r="S37" s="56">
        <v>25</v>
      </c>
      <c r="T37" s="56"/>
      <c r="U37" s="57"/>
      <c r="V37" s="59" t="s">
        <v>89</v>
      </c>
    </row>
    <row r="38" spans="2:22" ht="15" thickBot="1" x14ac:dyDescent="0.35">
      <c r="B38" s="47"/>
      <c r="C38" s="48"/>
      <c r="D38" s="100"/>
      <c r="E38" s="79" t="s">
        <v>90</v>
      </c>
      <c r="F38" s="101" t="s">
        <v>88</v>
      </c>
      <c r="G38" s="68">
        <v>2000</v>
      </c>
      <c r="H38" s="82"/>
      <c r="I38" s="54"/>
      <c r="J38" s="55"/>
      <c r="K38" s="56">
        <v>25</v>
      </c>
      <c r="L38" s="61"/>
      <c r="M38" s="62">
        <v>25</v>
      </c>
      <c r="N38" s="60"/>
      <c r="O38" s="61"/>
      <c r="P38" s="61">
        <v>25</v>
      </c>
      <c r="Q38" s="62"/>
      <c r="R38" s="63"/>
      <c r="S38" s="56"/>
      <c r="T38" s="56">
        <v>25</v>
      </c>
      <c r="U38" s="57"/>
      <c r="V38" s="79" t="s">
        <v>89</v>
      </c>
    </row>
    <row r="39" spans="2:22" x14ac:dyDescent="0.3">
      <c r="B39" s="47"/>
      <c r="C39" s="48"/>
      <c r="D39" s="36" t="s">
        <v>91</v>
      </c>
      <c r="E39" s="46" t="s">
        <v>92</v>
      </c>
      <c r="F39" s="38" t="s">
        <v>93</v>
      </c>
      <c r="G39" s="39">
        <v>1000</v>
      </c>
      <c r="H39" s="102">
        <f>+SUM(G39:G53)</f>
        <v>174200</v>
      </c>
      <c r="I39" s="54"/>
      <c r="J39" s="55">
        <v>8.33</v>
      </c>
      <c r="K39" s="56">
        <v>8.33</v>
      </c>
      <c r="L39" s="56">
        <v>8.33</v>
      </c>
      <c r="M39" s="57">
        <v>8.33</v>
      </c>
      <c r="N39" s="55">
        <v>8.33</v>
      </c>
      <c r="O39" s="56">
        <v>8.33</v>
      </c>
      <c r="P39" s="56">
        <v>8.33</v>
      </c>
      <c r="Q39" s="57">
        <v>8.33</v>
      </c>
      <c r="R39" s="58">
        <v>8.33</v>
      </c>
      <c r="S39" s="56">
        <v>8.33</v>
      </c>
      <c r="T39" s="56">
        <v>8.33</v>
      </c>
      <c r="U39" s="57">
        <v>8.33</v>
      </c>
      <c r="V39" s="46" t="s">
        <v>68</v>
      </c>
    </row>
    <row r="40" spans="2:22" x14ac:dyDescent="0.3">
      <c r="B40" s="47"/>
      <c r="C40" s="48"/>
      <c r="D40" s="49"/>
      <c r="E40" s="59" t="s">
        <v>94</v>
      </c>
      <c r="F40" s="51" t="s">
        <v>95</v>
      </c>
      <c r="G40" s="52">
        <v>4000</v>
      </c>
      <c r="H40" s="103"/>
      <c r="I40" s="54"/>
      <c r="J40" s="55">
        <v>8.33</v>
      </c>
      <c r="K40" s="56">
        <v>8.33</v>
      </c>
      <c r="L40" s="56">
        <v>8.33</v>
      </c>
      <c r="M40" s="57">
        <v>8.33</v>
      </c>
      <c r="N40" s="55">
        <v>8.33</v>
      </c>
      <c r="O40" s="56">
        <v>8.33</v>
      </c>
      <c r="P40" s="56">
        <v>8.33</v>
      </c>
      <c r="Q40" s="57">
        <v>8.33</v>
      </c>
      <c r="R40" s="58">
        <v>8.33</v>
      </c>
      <c r="S40" s="56">
        <v>8.33</v>
      </c>
      <c r="T40" s="56">
        <v>8.33</v>
      </c>
      <c r="U40" s="57">
        <v>8.33</v>
      </c>
      <c r="V40" s="59" t="s">
        <v>68</v>
      </c>
    </row>
    <row r="41" spans="2:22" x14ac:dyDescent="0.3">
      <c r="B41" s="47"/>
      <c r="C41" s="48"/>
      <c r="D41" s="49"/>
      <c r="E41" s="59" t="s">
        <v>96</v>
      </c>
      <c r="F41" s="51" t="s">
        <v>97</v>
      </c>
      <c r="G41" s="52">
        <v>4000</v>
      </c>
      <c r="H41" s="103"/>
      <c r="I41" s="54"/>
      <c r="J41" s="55">
        <v>8.33</v>
      </c>
      <c r="K41" s="56">
        <v>8.33</v>
      </c>
      <c r="L41" s="56">
        <v>8.33</v>
      </c>
      <c r="M41" s="57">
        <v>8.33</v>
      </c>
      <c r="N41" s="55">
        <v>8.33</v>
      </c>
      <c r="O41" s="56">
        <v>8.33</v>
      </c>
      <c r="P41" s="56">
        <v>8.33</v>
      </c>
      <c r="Q41" s="57">
        <v>8.33</v>
      </c>
      <c r="R41" s="58">
        <v>8.33</v>
      </c>
      <c r="S41" s="56">
        <v>8.33</v>
      </c>
      <c r="T41" s="56">
        <v>8.33</v>
      </c>
      <c r="U41" s="57">
        <v>8.33</v>
      </c>
      <c r="V41" s="59" t="s">
        <v>68</v>
      </c>
    </row>
    <row r="42" spans="2:22" ht="28.5" x14ac:dyDescent="0.3">
      <c r="B42" s="47"/>
      <c r="C42" s="48"/>
      <c r="D42" s="49"/>
      <c r="E42" s="59" t="s">
        <v>98</v>
      </c>
      <c r="F42" s="51" t="s">
        <v>97</v>
      </c>
      <c r="G42" s="52">
        <v>3000</v>
      </c>
      <c r="H42" s="103"/>
      <c r="I42" s="54"/>
      <c r="J42" s="60"/>
      <c r="K42" s="56">
        <v>50</v>
      </c>
      <c r="L42" s="61"/>
      <c r="M42" s="62"/>
      <c r="N42" s="60"/>
      <c r="O42" s="61"/>
      <c r="P42" s="61">
        <v>50</v>
      </c>
      <c r="Q42" s="62"/>
      <c r="R42" s="63"/>
      <c r="S42" s="56"/>
      <c r="T42" s="56"/>
      <c r="U42" s="57"/>
      <c r="V42" s="59" t="s">
        <v>99</v>
      </c>
    </row>
    <row r="43" spans="2:22" x14ac:dyDescent="0.3">
      <c r="B43" s="47"/>
      <c r="C43" s="48"/>
      <c r="D43" s="49"/>
      <c r="E43" s="59" t="s">
        <v>100</v>
      </c>
      <c r="F43" s="51" t="s">
        <v>101</v>
      </c>
      <c r="G43" s="52">
        <v>1500</v>
      </c>
      <c r="H43" s="103"/>
      <c r="I43" s="54"/>
      <c r="J43" s="55"/>
      <c r="K43" s="56"/>
      <c r="L43" s="61">
        <v>50</v>
      </c>
      <c r="M43" s="62"/>
      <c r="N43" s="60"/>
      <c r="O43" s="61"/>
      <c r="P43" s="61"/>
      <c r="Q43" s="62"/>
      <c r="R43" s="63">
        <v>50</v>
      </c>
      <c r="S43" s="56"/>
      <c r="T43" s="56"/>
      <c r="U43" s="57"/>
      <c r="V43" s="59" t="s">
        <v>89</v>
      </c>
    </row>
    <row r="44" spans="2:22" x14ac:dyDescent="0.3">
      <c r="B44" s="47"/>
      <c r="C44" s="48"/>
      <c r="D44" s="49"/>
      <c r="E44" s="59" t="s">
        <v>102</v>
      </c>
      <c r="F44" s="51" t="s">
        <v>101</v>
      </c>
      <c r="G44" s="52">
        <v>1000</v>
      </c>
      <c r="H44" s="103"/>
      <c r="I44" s="54"/>
      <c r="J44" s="55">
        <v>8.33</v>
      </c>
      <c r="K44" s="56">
        <v>8.33</v>
      </c>
      <c r="L44" s="56">
        <v>8.33</v>
      </c>
      <c r="M44" s="57">
        <v>8.33</v>
      </c>
      <c r="N44" s="55">
        <v>8.33</v>
      </c>
      <c r="O44" s="56">
        <v>8.33</v>
      </c>
      <c r="P44" s="56">
        <v>8.33</v>
      </c>
      <c r="Q44" s="57">
        <v>8.33</v>
      </c>
      <c r="R44" s="58">
        <v>8.33</v>
      </c>
      <c r="S44" s="56">
        <v>8.33</v>
      </c>
      <c r="T44" s="56">
        <v>8.33</v>
      </c>
      <c r="U44" s="57">
        <v>8.33</v>
      </c>
      <c r="V44" s="59" t="s">
        <v>89</v>
      </c>
    </row>
    <row r="45" spans="2:22" ht="28.5" x14ac:dyDescent="0.3">
      <c r="B45" s="47"/>
      <c r="C45" s="48"/>
      <c r="D45" s="49"/>
      <c r="E45" s="59" t="s">
        <v>103</v>
      </c>
      <c r="F45" s="51" t="s">
        <v>104</v>
      </c>
      <c r="G45" s="52">
        <v>500</v>
      </c>
      <c r="H45" s="103"/>
      <c r="I45" s="54"/>
      <c r="J45" s="55"/>
      <c r="K45" s="56"/>
      <c r="L45" s="61"/>
      <c r="M45" s="62"/>
      <c r="N45" s="60"/>
      <c r="O45" s="61"/>
      <c r="P45" s="61"/>
      <c r="Q45" s="62">
        <v>100</v>
      </c>
      <c r="R45" s="63"/>
      <c r="S45" s="56"/>
      <c r="T45" s="56"/>
      <c r="U45" s="57"/>
      <c r="V45" s="59" t="s">
        <v>68</v>
      </c>
    </row>
    <row r="46" spans="2:22" ht="71.25" x14ac:dyDescent="0.3">
      <c r="B46" s="47"/>
      <c r="C46" s="48"/>
      <c r="D46" s="49"/>
      <c r="E46" s="59" t="s">
        <v>105</v>
      </c>
      <c r="F46" s="51" t="s">
        <v>106</v>
      </c>
      <c r="G46" s="52">
        <v>13000</v>
      </c>
      <c r="H46" s="103"/>
      <c r="I46" s="54"/>
      <c r="J46" s="55"/>
      <c r="K46" s="56"/>
      <c r="L46" s="61"/>
      <c r="M46" s="62"/>
      <c r="N46" s="60"/>
      <c r="O46" s="61">
        <v>100</v>
      </c>
      <c r="P46" s="61"/>
      <c r="Q46" s="62"/>
      <c r="R46" s="63"/>
      <c r="S46" s="56"/>
      <c r="T46" s="56"/>
      <c r="U46" s="57"/>
      <c r="V46" s="59" t="s">
        <v>29</v>
      </c>
    </row>
    <row r="47" spans="2:22" x14ac:dyDescent="0.3">
      <c r="B47" s="47"/>
      <c r="C47" s="48"/>
      <c r="D47" s="49"/>
      <c r="E47" s="59" t="s">
        <v>107</v>
      </c>
      <c r="F47" s="51" t="s">
        <v>106</v>
      </c>
      <c r="G47" s="52">
        <v>6800</v>
      </c>
      <c r="H47" s="103"/>
      <c r="I47" s="54"/>
      <c r="J47" s="55"/>
      <c r="K47" s="56"/>
      <c r="L47" s="61"/>
      <c r="M47" s="62"/>
      <c r="N47" s="60"/>
      <c r="O47" s="61">
        <v>100</v>
      </c>
      <c r="P47" s="61"/>
      <c r="Q47" s="62"/>
      <c r="R47" s="63"/>
      <c r="S47" s="56"/>
      <c r="T47" s="56"/>
      <c r="U47" s="57"/>
      <c r="V47" s="59" t="s">
        <v>29</v>
      </c>
    </row>
    <row r="48" spans="2:22" x14ac:dyDescent="0.3">
      <c r="B48" s="47"/>
      <c r="C48" s="48"/>
      <c r="D48" s="49"/>
      <c r="E48" s="59" t="s">
        <v>108</v>
      </c>
      <c r="F48" s="51" t="s">
        <v>106</v>
      </c>
      <c r="G48" s="52">
        <v>4500</v>
      </c>
      <c r="H48" s="103"/>
      <c r="I48" s="54"/>
      <c r="J48" s="55"/>
      <c r="K48" s="56"/>
      <c r="L48" s="61"/>
      <c r="M48" s="62"/>
      <c r="N48" s="60"/>
      <c r="O48" s="61">
        <v>100</v>
      </c>
      <c r="P48" s="61"/>
      <c r="Q48" s="62"/>
      <c r="R48" s="63"/>
      <c r="S48" s="56"/>
      <c r="T48" s="56"/>
      <c r="U48" s="57"/>
      <c r="V48" s="59" t="s">
        <v>29</v>
      </c>
    </row>
    <row r="49" spans="2:22" x14ac:dyDescent="0.3">
      <c r="B49" s="47"/>
      <c r="C49" s="48"/>
      <c r="D49" s="49"/>
      <c r="E49" s="59" t="s">
        <v>109</v>
      </c>
      <c r="F49" s="51" t="s">
        <v>106</v>
      </c>
      <c r="G49" s="52">
        <v>700</v>
      </c>
      <c r="H49" s="103"/>
      <c r="I49" s="54"/>
      <c r="J49" s="55"/>
      <c r="K49" s="56"/>
      <c r="L49" s="61"/>
      <c r="M49" s="62"/>
      <c r="N49" s="60"/>
      <c r="O49" s="61">
        <v>100</v>
      </c>
      <c r="P49" s="61"/>
      <c r="Q49" s="62"/>
      <c r="R49" s="63"/>
      <c r="S49" s="56"/>
      <c r="T49" s="56"/>
      <c r="U49" s="57"/>
      <c r="V49" s="59" t="s">
        <v>29</v>
      </c>
    </row>
    <row r="50" spans="2:22" ht="42.75" x14ac:dyDescent="0.3">
      <c r="B50" s="47"/>
      <c r="C50" s="48"/>
      <c r="D50" s="49"/>
      <c r="E50" s="59" t="s">
        <v>110</v>
      </c>
      <c r="F50" s="51" t="s">
        <v>111</v>
      </c>
      <c r="G50" s="52">
        <v>1200</v>
      </c>
      <c r="H50" s="103"/>
      <c r="I50" s="54"/>
      <c r="J50" s="55"/>
      <c r="K50" s="56"/>
      <c r="L50" s="61"/>
      <c r="M50" s="62"/>
      <c r="N50" s="60">
        <v>100</v>
      </c>
      <c r="O50" s="61"/>
      <c r="P50" s="61"/>
      <c r="Q50" s="62"/>
      <c r="R50" s="63"/>
      <c r="S50" s="56"/>
      <c r="T50" s="56"/>
      <c r="U50" s="57"/>
      <c r="V50" s="59" t="s">
        <v>68</v>
      </c>
    </row>
    <row r="51" spans="2:22" x14ac:dyDescent="0.3">
      <c r="B51" s="104"/>
      <c r="C51" s="105"/>
      <c r="D51" s="49"/>
      <c r="E51" s="59" t="s">
        <v>112</v>
      </c>
      <c r="F51" s="51" t="s">
        <v>113</v>
      </c>
      <c r="G51" s="52">
        <v>2200</v>
      </c>
      <c r="H51" s="103"/>
      <c r="I51" s="54"/>
      <c r="J51" s="106"/>
      <c r="K51" s="56"/>
      <c r="L51" s="61">
        <v>100</v>
      </c>
      <c r="M51" s="107"/>
      <c r="N51" s="108"/>
      <c r="O51" s="109"/>
      <c r="P51" s="109"/>
      <c r="Q51" s="107"/>
      <c r="R51" s="110"/>
      <c r="S51" s="111"/>
      <c r="T51" s="111"/>
      <c r="U51" s="112"/>
      <c r="V51" s="59" t="s">
        <v>114</v>
      </c>
    </row>
    <row r="52" spans="2:22" ht="28.5" x14ac:dyDescent="0.3">
      <c r="B52" s="104"/>
      <c r="C52" s="105"/>
      <c r="D52" s="49"/>
      <c r="E52" s="59" t="s">
        <v>115</v>
      </c>
      <c r="F52" s="51" t="s">
        <v>113</v>
      </c>
      <c r="G52" s="52">
        <v>800</v>
      </c>
      <c r="H52" s="103"/>
      <c r="I52" s="54"/>
      <c r="J52" s="108"/>
      <c r="K52" s="61">
        <v>100</v>
      </c>
      <c r="L52" s="61"/>
      <c r="M52" s="107"/>
      <c r="N52" s="108"/>
      <c r="O52" s="109"/>
      <c r="P52" s="109"/>
      <c r="Q52" s="107"/>
      <c r="R52" s="110"/>
      <c r="S52" s="111"/>
      <c r="T52" s="111"/>
      <c r="U52" s="112"/>
      <c r="V52" s="59" t="s">
        <v>116</v>
      </c>
    </row>
    <row r="53" spans="2:22" ht="15" thickBot="1" x14ac:dyDescent="0.35">
      <c r="B53" s="104"/>
      <c r="C53" s="105"/>
      <c r="D53" s="49"/>
      <c r="E53" s="79" t="s">
        <v>117</v>
      </c>
      <c r="F53" s="101" t="s">
        <v>118</v>
      </c>
      <c r="G53" s="81">
        <v>130000</v>
      </c>
      <c r="H53" s="113"/>
      <c r="I53" s="114"/>
      <c r="J53" s="115"/>
      <c r="K53" s="116"/>
      <c r="L53" s="116"/>
      <c r="M53" s="117"/>
      <c r="N53" s="118"/>
      <c r="O53" s="116">
        <v>100</v>
      </c>
      <c r="P53" s="116"/>
      <c r="Q53" s="117"/>
      <c r="R53" s="119"/>
      <c r="S53" s="120"/>
      <c r="T53" s="120"/>
      <c r="U53" s="121"/>
      <c r="V53" s="79" t="s">
        <v>119</v>
      </c>
    </row>
    <row r="54" spans="2:22" ht="28.5" customHeight="1" x14ac:dyDescent="0.3">
      <c r="B54" s="47"/>
      <c r="C54" s="48"/>
      <c r="D54" s="122"/>
      <c r="E54" s="123" t="s">
        <v>120</v>
      </c>
      <c r="F54" s="38" t="s">
        <v>121</v>
      </c>
      <c r="G54" s="39">
        <f>20000+5000</f>
        <v>25000</v>
      </c>
      <c r="H54" s="124">
        <f>SUM(G54:G65)</f>
        <v>297420</v>
      </c>
      <c r="I54" s="125">
        <f>+H54+H66+H76+H78</f>
        <v>446775.2</v>
      </c>
      <c r="J54" s="126"/>
      <c r="K54" s="127"/>
      <c r="L54" s="127"/>
      <c r="M54" s="128"/>
      <c r="N54" s="60"/>
      <c r="O54" s="61"/>
      <c r="P54" s="61">
        <v>100</v>
      </c>
      <c r="Q54" s="62"/>
      <c r="R54" s="63"/>
      <c r="S54" s="56"/>
      <c r="T54" s="56"/>
      <c r="U54" s="57"/>
      <c r="V54" s="123" t="s">
        <v>44</v>
      </c>
    </row>
    <row r="55" spans="2:22" ht="42.75" x14ac:dyDescent="0.3">
      <c r="B55" s="47"/>
      <c r="C55" s="48"/>
      <c r="D55" s="122"/>
      <c r="E55" s="59" t="s">
        <v>122</v>
      </c>
      <c r="F55" s="65" t="s">
        <v>123</v>
      </c>
      <c r="G55" s="70">
        <v>105000</v>
      </c>
      <c r="H55" s="129"/>
      <c r="I55" s="130"/>
      <c r="J55" s="60"/>
      <c r="K55" s="61"/>
      <c r="L55" s="61"/>
      <c r="M55" s="131"/>
      <c r="N55" s="60"/>
      <c r="O55" s="61"/>
      <c r="P55" s="61"/>
      <c r="Q55" s="62"/>
      <c r="R55" s="63"/>
      <c r="S55" s="56">
        <v>100</v>
      </c>
      <c r="T55" s="56"/>
      <c r="U55" s="57"/>
      <c r="V55" s="59" t="s">
        <v>124</v>
      </c>
    </row>
    <row r="56" spans="2:22" ht="28.5" x14ac:dyDescent="0.3">
      <c r="B56" s="47"/>
      <c r="C56" s="48"/>
      <c r="D56" s="122"/>
      <c r="E56" s="59" t="s">
        <v>125</v>
      </c>
      <c r="F56" s="51" t="s">
        <v>126</v>
      </c>
      <c r="G56" s="52">
        <v>600</v>
      </c>
      <c r="H56" s="129"/>
      <c r="I56" s="130"/>
      <c r="J56" s="55"/>
      <c r="K56" s="61"/>
      <c r="L56" s="61"/>
      <c r="M56" s="131"/>
      <c r="N56" s="60"/>
      <c r="O56" s="61"/>
      <c r="P56" s="56">
        <v>100</v>
      </c>
      <c r="Q56" s="62"/>
      <c r="R56" s="63"/>
      <c r="S56" s="56"/>
      <c r="T56" s="56"/>
      <c r="U56" s="57"/>
      <c r="V56" s="59" t="s">
        <v>124</v>
      </c>
    </row>
    <row r="57" spans="2:22" ht="28.5" x14ac:dyDescent="0.3">
      <c r="B57" s="47"/>
      <c r="C57" s="48"/>
      <c r="D57" s="122"/>
      <c r="E57" s="59" t="s">
        <v>127</v>
      </c>
      <c r="F57" s="51" t="s">
        <v>128</v>
      </c>
      <c r="G57" s="52">
        <v>5500</v>
      </c>
      <c r="H57" s="129"/>
      <c r="I57" s="130"/>
      <c r="J57" s="55"/>
      <c r="K57" s="61"/>
      <c r="L57" s="61"/>
      <c r="M57" s="131"/>
      <c r="N57" s="60"/>
      <c r="O57" s="61"/>
      <c r="P57" s="61"/>
      <c r="Q57" s="62"/>
      <c r="R57" s="63"/>
      <c r="S57" s="56">
        <v>100</v>
      </c>
      <c r="T57" s="56"/>
      <c r="U57" s="57"/>
      <c r="V57" s="59" t="s">
        <v>124</v>
      </c>
    </row>
    <row r="58" spans="2:22" x14ac:dyDescent="0.3">
      <c r="B58" s="47"/>
      <c r="C58" s="48"/>
      <c r="D58" s="122"/>
      <c r="E58" s="59" t="s">
        <v>129</v>
      </c>
      <c r="F58" s="51" t="s">
        <v>130</v>
      </c>
      <c r="G58" s="52">
        <v>3000</v>
      </c>
      <c r="H58" s="129"/>
      <c r="I58" s="130"/>
      <c r="J58" s="55"/>
      <c r="K58" s="61"/>
      <c r="L58" s="61"/>
      <c r="M58" s="131"/>
      <c r="N58" s="60"/>
      <c r="O58" s="56">
        <v>100</v>
      </c>
      <c r="P58" s="61"/>
      <c r="Q58" s="62"/>
      <c r="R58" s="63"/>
      <c r="S58" s="56"/>
      <c r="T58" s="56"/>
      <c r="U58" s="57"/>
      <c r="V58" s="59" t="s">
        <v>89</v>
      </c>
    </row>
    <row r="59" spans="2:22" ht="28.5" x14ac:dyDescent="0.3">
      <c r="B59" s="47"/>
      <c r="C59" s="48"/>
      <c r="D59" s="122"/>
      <c r="E59" s="59" t="s">
        <v>131</v>
      </c>
      <c r="F59" s="51" t="s">
        <v>130</v>
      </c>
      <c r="G59" s="52">
        <v>240</v>
      </c>
      <c r="H59" s="129"/>
      <c r="I59" s="130"/>
      <c r="J59" s="55"/>
      <c r="K59" s="61"/>
      <c r="L59" s="56">
        <v>100</v>
      </c>
      <c r="M59" s="131"/>
      <c r="N59" s="60"/>
      <c r="O59" s="61"/>
      <c r="P59" s="61"/>
      <c r="Q59" s="62"/>
      <c r="R59" s="63"/>
      <c r="S59" s="56"/>
      <c r="T59" s="56"/>
      <c r="U59" s="57"/>
      <c r="V59" s="59" t="s">
        <v>132</v>
      </c>
    </row>
    <row r="60" spans="2:22" x14ac:dyDescent="0.3">
      <c r="B60" s="47"/>
      <c r="C60" s="48"/>
      <c r="D60" s="122"/>
      <c r="E60" s="59" t="s">
        <v>133</v>
      </c>
      <c r="F60" s="51" t="s">
        <v>134</v>
      </c>
      <c r="G60" s="52">
        <v>280</v>
      </c>
      <c r="H60" s="129"/>
      <c r="I60" s="130"/>
      <c r="J60" s="55"/>
      <c r="K60" s="61"/>
      <c r="L60" s="56">
        <v>100</v>
      </c>
      <c r="M60" s="131"/>
      <c r="N60" s="60"/>
      <c r="O60" s="61"/>
      <c r="P60" s="61"/>
      <c r="Q60" s="62"/>
      <c r="R60" s="63"/>
      <c r="S60" s="56"/>
      <c r="T60" s="56"/>
      <c r="U60" s="57"/>
      <c r="V60" s="59" t="s">
        <v>132</v>
      </c>
    </row>
    <row r="61" spans="2:22" x14ac:dyDescent="0.3">
      <c r="B61" s="47"/>
      <c r="C61" s="48"/>
      <c r="D61" s="122"/>
      <c r="E61" s="59" t="s">
        <v>135</v>
      </c>
      <c r="F61" s="51" t="s">
        <v>134</v>
      </c>
      <c r="G61" s="52">
        <v>200</v>
      </c>
      <c r="H61" s="129"/>
      <c r="I61" s="130"/>
      <c r="J61" s="55"/>
      <c r="K61" s="56">
        <v>100</v>
      </c>
      <c r="L61" s="61"/>
      <c r="M61" s="131"/>
      <c r="N61" s="60"/>
      <c r="O61" s="61"/>
      <c r="P61" s="61"/>
      <c r="Q61" s="62"/>
      <c r="R61" s="63"/>
      <c r="S61" s="56"/>
      <c r="T61" s="56"/>
      <c r="U61" s="57"/>
      <c r="V61" s="59" t="s">
        <v>136</v>
      </c>
    </row>
    <row r="62" spans="2:22" ht="42.75" x14ac:dyDescent="0.3">
      <c r="B62" s="47"/>
      <c r="C62" s="48"/>
      <c r="D62" s="122"/>
      <c r="E62" s="59" t="s">
        <v>137</v>
      </c>
      <c r="F62" s="51" t="s">
        <v>138</v>
      </c>
      <c r="G62" s="52">
        <f>3000+1600</f>
        <v>4600</v>
      </c>
      <c r="H62" s="129"/>
      <c r="I62" s="130"/>
      <c r="J62" s="55"/>
      <c r="K62" s="56">
        <v>100</v>
      </c>
      <c r="L62" s="61"/>
      <c r="M62" s="131"/>
      <c r="N62" s="60"/>
      <c r="O62" s="61"/>
      <c r="P62" s="61"/>
      <c r="Q62" s="62"/>
      <c r="R62" s="63"/>
      <c r="S62" s="56"/>
      <c r="T62" s="56"/>
      <c r="U62" s="57"/>
      <c r="V62" s="59" t="s">
        <v>136</v>
      </c>
    </row>
    <row r="63" spans="2:22" ht="28.5" x14ac:dyDescent="0.3">
      <c r="B63" s="47"/>
      <c r="C63" s="48"/>
      <c r="D63" s="122"/>
      <c r="E63" s="59" t="s">
        <v>139</v>
      </c>
      <c r="F63" s="65" t="s">
        <v>121</v>
      </c>
      <c r="G63" s="52">
        <v>4000</v>
      </c>
      <c r="H63" s="129"/>
      <c r="I63" s="130"/>
      <c r="J63" s="55"/>
      <c r="K63" s="61"/>
      <c r="L63" s="61"/>
      <c r="M63" s="131"/>
      <c r="N63" s="60"/>
      <c r="O63" s="61"/>
      <c r="P63" s="61">
        <v>100</v>
      </c>
      <c r="Q63" s="62"/>
      <c r="R63" s="63"/>
      <c r="S63" s="56"/>
      <c r="T63" s="56"/>
      <c r="U63" s="57"/>
      <c r="V63" s="59" t="s">
        <v>140</v>
      </c>
    </row>
    <row r="64" spans="2:22" x14ac:dyDescent="0.3">
      <c r="B64" s="47"/>
      <c r="C64" s="48"/>
      <c r="D64" s="122"/>
      <c r="E64" s="59" t="s">
        <v>141</v>
      </c>
      <c r="F64" s="51" t="s">
        <v>142</v>
      </c>
      <c r="G64" s="52">
        <v>120000</v>
      </c>
      <c r="H64" s="129"/>
      <c r="I64" s="130"/>
      <c r="J64" s="55"/>
      <c r="K64" s="61"/>
      <c r="L64" s="61"/>
      <c r="M64" s="131"/>
      <c r="N64" s="60"/>
      <c r="O64" s="61"/>
      <c r="P64" s="61"/>
      <c r="Q64" s="62"/>
      <c r="R64" s="63"/>
      <c r="S64" s="56">
        <v>100</v>
      </c>
      <c r="T64" s="56"/>
      <c r="U64" s="57"/>
      <c r="V64" s="59" t="s">
        <v>140</v>
      </c>
    </row>
    <row r="65" spans="2:22" ht="43.5" thickBot="1" x14ac:dyDescent="0.35">
      <c r="B65" s="47"/>
      <c r="C65" s="48"/>
      <c r="D65" s="132"/>
      <c r="E65" s="79" t="s">
        <v>143</v>
      </c>
      <c r="F65" s="101" t="s">
        <v>144</v>
      </c>
      <c r="G65" s="81">
        <f>12000+17000</f>
        <v>29000</v>
      </c>
      <c r="H65" s="133"/>
      <c r="I65" s="130"/>
      <c r="J65" s="55"/>
      <c r="K65" s="61"/>
      <c r="L65" s="61">
        <v>100</v>
      </c>
      <c r="M65" s="131"/>
      <c r="N65" s="60"/>
      <c r="O65" s="61"/>
      <c r="P65" s="61"/>
      <c r="Q65" s="62"/>
      <c r="R65" s="63"/>
      <c r="S65" s="56"/>
      <c r="T65" s="56"/>
      <c r="U65" s="57"/>
      <c r="V65" s="79" t="s">
        <v>140</v>
      </c>
    </row>
    <row r="66" spans="2:22" x14ac:dyDescent="0.3">
      <c r="B66" s="47"/>
      <c r="C66" s="48"/>
      <c r="D66" s="134" t="s">
        <v>145</v>
      </c>
      <c r="E66" s="135" t="s">
        <v>146</v>
      </c>
      <c r="F66" s="38" t="s">
        <v>147</v>
      </c>
      <c r="G66" s="39">
        <v>6000</v>
      </c>
      <c r="H66" s="124">
        <f>+SUM(G66:G75)</f>
        <v>92815.65</v>
      </c>
      <c r="I66" s="130"/>
      <c r="J66" s="60"/>
      <c r="K66" s="61"/>
      <c r="L66" s="61">
        <v>25</v>
      </c>
      <c r="M66" s="131"/>
      <c r="N66" s="60"/>
      <c r="O66" s="61">
        <v>25</v>
      </c>
      <c r="P66" s="61"/>
      <c r="Q66" s="62">
        <v>25</v>
      </c>
      <c r="R66" s="63"/>
      <c r="S66" s="56"/>
      <c r="T66" s="56">
        <v>25</v>
      </c>
      <c r="U66" s="57"/>
      <c r="V66" s="135" t="s">
        <v>140</v>
      </c>
    </row>
    <row r="67" spans="2:22" x14ac:dyDescent="0.3">
      <c r="B67" s="47"/>
      <c r="C67" s="48"/>
      <c r="D67" s="122"/>
      <c r="E67" s="135" t="s">
        <v>148</v>
      </c>
      <c r="F67" s="65" t="s">
        <v>149</v>
      </c>
      <c r="G67" s="70">
        <v>12000</v>
      </c>
      <c r="H67" s="129"/>
      <c r="I67" s="130"/>
      <c r="J67" s="55">
        <v>8.33</v>
      </c>
      <c r="K67" s="56">
        <v>8.33</v>
      </c>
      <c r="L67" s="56">
        <v>8.33</v>
      </c>
      <c r="M67" s="57">
        <v>8.33</v>
      </c>
      <c r="N67" s="55">
        <v>8.33</v>
      </c>
      <c r="O67" s="56">
        <v>8.33</v>
      </c>
      <c r="P67" s="56">
        <v>8.33</v>
      </c>
      <c r="Q67" s="57">
        <v>8.33</v>
      </c>
      <c r="R67" s="58">
        <v>8.33</v>
      </c>
      <c r="S67" s="56">
        <v>8.33</v>
      </c>
      <c r="T67" s="56">
        <v>8.33</v>
      </c>
      <c r="U67" s="57">
        <v>8.33</v>
      </c>
      <c r="V67" s="135" t="s">
        <v>140</v>
      </c>
    </row>
    <row r="68" spans="2:22" x14ac:dyDescent="0.3">
      <c r="B68" s="47"/>
      <c r="C68" s="48"/>
      <c r="D68" s="122"/>
      <c r="E68" s="59" t="s">
        <v>150</v>
      </c>
      <c r="F68" s="51" t="s">
        <v>151</v>
      </c>
      <c r="G68" s="52">
        <v>5000</v>
      </c>
      <c r="H68" s="129"/>
      <c r="I68" s="130"/>
      <c r="J68" s="55"/>
      <c r="K68" s="61"/>
      <c r="L68" s="61"/>
      <c r="M68" s="131">
        <v>25</v>
      </c>
      <c r="N68" s="60"/>
      <c r="O68" s="61"/>
      <c r="P68" s="61">
        <v>25</v>
      </c>
      <c r="Q68" s="62"/>
      <c r="R68" s="63">
        <v>25</v>
      </c>
      <c r="S68" s="56"/>
      <c r="T68" s="56">
        <v>25</v>
      </c>
      <c r="U68" s="57"/>
      <c r="V68" s="59" t="s">
        <v>140</v>
      </c>
    </row>
    <row r="69" spans="2:22" x14ac:dyDescent="0.3">
      <c r="B69" s="47"/>
      <c r="C69" s="48"/>
      <c r="D69" s="122"/>
      <c r="E69" s="59" t="s">
        <v>152</v>
      </c>
      <c r="F69" s="51" t="s">
        <v>153</v>
      </c>
      <c r="G69" s="52">
        <f>15000+17000</f>
        <v>32000</v>
      </c>
      <c r="H69" s="129"/>
      <c r="I69" s="130"/>
      <c r="J69" s="55">
        <v>8.33</v>
      </c>
      <c r="K69" s="56">
        <v>8.33</v>
      </c>
      <c r="L69" s="56">
        <v>8.33</v>
      </c>
      <c r="M69" s="57">
        <v>8.33</v>
      </c>
      <c r="N69" s="55">
        <v>8.33</v>
      </c>
      <c r="O69" s="56">
        <v>8.33</v>
      </c>
      <c r="P69" s="56">
        <v>8.33</v>
      </c>
      <c r="Q69" s="57">
        <v>8.33</v>
      </c>
      <c r="R69" s="58">
        <v>8.33</v>
      </c>
      <c r="S69" s="56">
        <v>8.33</v>
      </c>
      <c r="T69" s="56">
        <v>8.33</v>
      </c>
      <c r="U69" s="57">
        <v>8.33</v>
      </c>
      <c r="V69" s="59" t="s">
        <v>140</v>
      </c>
    </row>
    <row r="70" spans="2:22" ht="42.75" x14ac:dyDescent="0.3">
      <c r="B70" s="47"/>
      <c r="C70" s="48"/>
      <c r="D70" s="122"/>
      <c r="E70" s="72" t="s">
        <v>154</v>
      </c>
      <c r="F70" s="136" t="s">
        <v>155</v>
      </c>
      <c r="G70" s="52">
        <v>7000</v>
      </c>
      <c r="H70" s="129"/>
      <c r="I70" s="130"/>
      <c r="J70" s="55"/>
      <c r="K70" s="61"/>
      <c r="L70" s="61"/>
      <c r="M70" s="131"/>
      <c r="N70" s="60"/>
      <c r="O70" s="61"/>
      <c r="P70" s="61"/>
      <c r="Q70" s="62"/>
      <c r="R70" s="63">
        <v>100</v>
      </c>
      <c r="S70" s="56"/>
      <c r="T70" s="56"/>
      <c r="U70" s="57"/>
      <c r="V70" s="72" t="s">
        <v>44</v>
      </c>
    </row>
    <row r="71" spans="2:22" ht="42.75" x14ac:dyDescent="0.3">
      <c r="B71" s="47"/>
      <c r="C71" s="48"/>
      <c r="D71" s="122"/>
      <c r="E71" s="72" t="s">
        <v>156</v>
      </c>
      <c r="F71" s="136" t="s">
        <v>104</v>
      </c>
      <c r="G71" s="73">
        <f>1000+3500+1000</f>
        <v>5500</v>
      </c>
      <c r="H71" s="129"/>
      <c r="I71" s="130"/>
      <c r="J71" s="55"/>
      <c r="K71" s="56"/>
      <c r="L71" s="61"/>
      <c r="M71" s="131"/>
      <c r="N71" s="60"/>
      <c r="O71" s="61"/>
      <c r="P71" s="61"/>
      <c r="Q71" s="62"/>
      <c r="R71" s="63"/>
      <c r="S71" s="56">
        <v>100</v>
      </c>
      <c r="T71" s="56"/>
      <c r="U71" s="57"/>
      <c r="V71" s="72" t="s">
        <v>140</v>
      </c>
    </row>
    <row r="72" spans="2:22" x14ac:dyDescent="0.3">
      <c r="B72" s="47"/>
      <c r="C72" s="48"/>
      <c r="D72" s="122"/>
      <c r="E72" s="72" t="s">
        <v>157</v>
      </c>
      <c r="F72" s="136" t="s">
        <v>158</v>
      </c>
      <c r="G72" s="73">
        <v>550</v>
      </c>
      <c r="H72" s="129"/>
      <c r="I72" s="130"/>
      <c r="J72" s="55">
        <v>8.33</v>
      </c>
      <c r="K72" s="56">
        <v>8.33</v>
      </c>
      <c r="L72" s="56">
        <v>8.33</v>
      </c>
      <c r="M72" s="57">
        <v>8.33</v>
      </c>
      <c r="N72" s="55">
        <v>8.33</v>
      </c>
      <c r="O72" s="56">
        <v>8.33</v>
      </c>
      <c r="P72" s="56">
        <v>8.33</v>
      </c>
      <c r="Q72" s="57">
        <v>8.33</v>
      </c>
      <c r="R72" s="58">
        <v>8.33</v>
      </c>
      <c r="S72" s="56">
        <v>8.33</v>
      </c>
      <c r="T72" s="56">
        <v>8.33</v>
      </c>
      <c r="U72" s="57">
        <v>8.33</v>
      </c>
      <c r="V72" s="72" t="s">
        <v>68</v>
      </c>
    </row>
    <row r="73" spans="2:22" ht="28.5" x14ac:dyDescent="0.3">
      <c r="B73" s="47"/>
      <c r="C73" s="48"/>
      <c r="D73" s="122"/>
      <c r="E73" s="72" t="s">
        <v>159</v>
      </c>
      <c r="F73" s="136" t="s">
        <v>134</v>
      </c>
      <c r="G73" s="73">
        <v>5000</v>
      </c>
      <c r="H73" s="129"/>
      <c r="I73" s="130"/>
      <c r="J73" s="106"/>
      <c r="K73" s="61"/>
      <c r="L73" s="61">
        <v>100</v>
      </c>
      <c r="M73" s="131"/>
      <c r="N73" s="108"/>
      <c r="O73" s="109"/>
      <c r="P73" s="109"/>
      <c r="Q73" s="107"/>
      <c r="R73" s="110"/>
      <c r="S73" s="111"/>
      <c r="T73" s="111"/>
      <c r="U73" s="112"/>
      <c r="V73" s="72" t="s">
        <v>160</v>
      </c>
    </row>
    <row r="74" spans="2:22" ht="71.25" x14ac:dyDescent="0.3">
      <c r="B74" s="47"/>
      <c r="C74" s="48"/>
      <c r="D74" s="122"/>
      <c r="E74" s="59" t="s">
        <v>161</v>
      </c>
      <c r="F74" s="51" t="s">
        <v>162</v>
      </c>
      <c r="G74" s="52">
        <f>3000+104.16+2000-1388.51+20+20+10</f>
        <v>3765.6499999999996</v>
      </c>
      <c r="H74" s="129"/>
      <c r="I74" s="130"/>
      <c r="J74" s="106"/>
      <c r="K74" s="109"/>
      <c r="L74" s="109"/>
      <c r="M74" s="107"/>
      <c r="N74" s="110"/>
      <c r="O74" s="109">
        <v>100</v>
      </c>
      <c r="P74" s="109"/>
      <c r="Q74" s="107"/>
      <c r="R74" s="110"/>
      <c r="S74" s="111"/>
      <c r="T74" s="111"/>
      <c r="U74" s="112"/>
      <c r="V74" s="59" t="s">
        <v>44</v>
      </c>
    </row>
    <row r="75" spans="2:22" ht="15" thickBot="1" x14ac:dyDescent="0.35">
      <c r="B75" s="137"/>
      <c r="C75" s="138"/>
      <c r="D75" s="132"/>
      <c r="E75" s="66" t="s">
        <v>163</v>
      </c>
      <c r="F75" s="67" t="s">
        <v>151</v>
      </c>
      <c r="G75" s="68">
        <v>16000</v>
      </c>
      <c r="H75" s="133"/>
      <c r="I75" s="130"/>
      <c r="J75" s="115"/>
      <c r="K75" s="116"/>
      <c r="L75" s="116"/>
      <c r="M75" s="117"/>
      <c r="N75" s="119"/>
      <c r="O75" s="116"/>
      <c r="P75" s="116">
        <v>100</v>
      </c>
      <c r="Q75" s="117"/>
      <c r="R75" s="119"/>
      <c r="S75" s="120"/>
      <c r="T75" s="120"/>
      <c r="U75" s="121"/>
      <c r="V75" s="66" t="s">
        <v>140</v>
      </c>
    </row>
    <row r="76" spans="2:22" ht="15" thickBot="1" x14ac:dyDescent="0.35">
      <c r="B76" s="139"/>
      <c r="C76" s="140"/>
      <c r="D76" s="134" t="s">
        <v>164</v>
      </c>
      <c r="E76" s="46" t="s">
        <v>165</v>
      </c>
      <c r="F76" s="38" t="s">
        <v>166</v>
      </c>
      <c r="G76" s="39">
        <v>1300</v>
      </c>
      <c r="H76" s="124">
        <f>+SUM(G76:G77)</f>
        <v>3330</v>
      </c>
      <c r="I76" s="130"/>
      <c r="J76" s="141"/>
      <c r="K76" s="142"/>
      <c r="L76" s="142">
        <v>100</v>
      </c>
      <c r="M76" s="143"/>
      <c r="N76" s="144"/>
      <c r="O76" s="142"/>
      <c r="P76" s="142"/>
      <c r="Q76" s="145"/>
      <c r="R76" s="144"/>
      <c r="S76" s="146"/>
      <c r="T76" s="146"/>
      <c r="U76" s="147"/>
      <c r="V76" s="148" t="s">
        <v>167</v>
      </c>
    </row>
    <row r="77" spans="2:22" ht="72" thickBot="1" x14ac:dyDescent="0.35">
      <c r="B77" s="139"/>
      <c r="C77" s="140"/>
      <c r="D77" s="122"/>
      <c r="E77" s="64" t="s">
        <v>168</v>
      </c>
      <c r="F77" s="65" t="s">
        <v>78</v>
      </c>
      <c r="G77" s="70">
        <f>1000+700+130+200</f>
        <v>2030</v>
      </c>
      <c r="H77" s="133"/>
      <c r="I77" s="130"/>
      <c r="J77" s="141"/>
      <c r="K77" s="142"/>
      <c r="L77" s="142">
        <v>100</v>
      </c>
      <c r="M77" s="145"/>
      <c r="N77" s="144"/>
      <c r="O77" s="142"/>
      <c r="P77" s="142"/>
      <c r="Q77" s="145"/>
      <c r="R77" s="144"/>
      <c r="S77" s="146"/>
      <c r="T77" s="146"/>
      <c r="U77" s="147"/>
      <c r="V77" s="149" t="s">
        <v>167</v>
      </c>
    </row>
    <row r="78" spans="2:22" ht="29.25" thickBot="1" x14ac:dyDescent="0.35">
      <c r="B78" s="139"/>
      <c r="C78" s="150"/>
      <c r="D78" s="36" t="s">
        <v>169</v>
      </c>
      <c r="E78" s="123" t="s">
        <v>170</v>
      </c>
      <c r="F78" s="151" t="s">
        <v>171</v>
      </c>
      <c r="G78" s="152">
        <v>6000</v>
      </c>
      <c r="H78" s="124">
        <f>+G78+G80+G79</f>
        <v>53209.55</v>
      </c>
      <c r="I78" s="130"/>
      <c r="J78" s="141">
        <v>8.33</v>
      </c>
      <c r="K78" s="142">
        <v>8.33</v>
      </c>
      <c r="L78" s="142">
        <v>8.33</v>
      </c>
      <c r="M78" s="145">
        <v>8.33</v>
      </c>
      <c r="N78" s="144">
        <v>8.33</v>
      </c>
      <c r="O78" s="142">
        <v>8.33</v>
      </c>
      <c r="P78" s="142">
        <v>8.33</v>
      </c>
      <c r="Q78" s="145">
        <v>8.33</v>
      </c>
      <c r="R78" s="144">
        <v>8.33</v>
      </c>
      <c r="S78" s="146">
        <v>8.33</v>
      </c>
      <c r="T78" s="146">
        <v>8.33</v>
      </c>
      <c r="U78" s="147">
        <v>8.33</v>
      </c>
      <c r="V78" s="123" t="s">
        <v>76</v>
      </c>
    </row>
    <row r="79" spans="2:22" ht="15" thickBot="1" x14ac:dyDescent="0.35">
      <c r="B79" s="139"/>
      <c r="C79" s="105"/>
      <c r="D79" s="49"/>
      <c r="E79" s="72" t="s">
        <v>172</v>
      </c>
      <c r="F79" s="153" t="s">
        <v>173</v>
      </c>
      <c r="G79" s="52">
        <v>15000</v>
      </c>
      <c r="H79" s="129"/>
      <c r="I79" s="130"/>
      <c r="J79" s="141">
        <v>8.33</v>
      </c>
      <c r="K79" s="142">
        <v>8.33</v>
      </c>
      <c r="L79" s="142">
        <v>8.33</v>
      </c>
      <c r="M79" s="145">
        <v>8.33</v>
      </c>
      <c r="N79" s="144">
        <v>8.33</v>
      </c>
      <c r="O79" s="142">
        <v>8.33</v>
      </c>
      <c r="P79" s="142">
        <v>8.33</v>
      </c>
      <c r="Q79" s="145">
        <v>8.33</v>
      </c>
      <c r="R79" s="144">
        <v>8.33</v>
      </c>
      <c r="S79" s="146">
        <v>8.33</v>
      </c>
      <c r="T79" s="146">
        <v>8.33</v>
      </c>
      <c r="U79" s="147">
        <v>8.33</v>
      </c>
      <c r="V79" s="69"/>
    </row>
    <row r="80" spans="2:22" ht="15" thickBot="1" x14ac:dyDescent="0.35">
      <c r="B80" s="139"/>
      <c r="C80" s="105"/>
      <c r="D80" s="78"/>
      <c r="E80" s="66" t="s">
        <v>174</v>
      </c>
      <c r="F80" s="67" t="s">
        <v>175</v>
      </c>
      <c r="G80" s="68">
        <f>15480+335+200+60+150+450+118388.51-39710-563.96-32000-6000+220-800-2000-2000-20000</f>
        <v>32209.550000000003</v>
      </c>
      <c r="H80" s="133"/>
      <c r="I80" s="154"/>
      <c r="J80" s="155">
        <v>25</v>
      </c>
      <c r="K80" s="156">
        <v>25</v>
      </c>
      <c r="L80" s="156">
        <v>25</v>
      </c>
      <c r="M80" s="143">
        <v>25</v>
      </c>
      <c r="N80" s="157"/>
      <c r="O80" s="156"/>
      <c r="P80" s="156"/>
      <c r="Q80" s="143"/>
      <c r="R80" s="157"/>
      <c r="S80" s="158"/>
      <c r="T80" s="158"/>
      <c r="U80" s="159"/>
      <c r="V80" s="66" t="s">
        <v>76</v>
      </c>
    </row>
    <row r="81" spans="2:22" ht="27.75" customHeight="1" thickBot="1" x14ac:dyDescent="0.35">
      <c r="B81" s="160"/>
      <c r="C81" s="161" t="s">
        <v>176</v>
      </c>
      <c r="D81" s="161"/>
      <c r="E81" s="162"/>
      <c r="F81" s="162"/>
      <c r="G81" s="163">
        <f>SUM(G10:G80)</f>
        <v>1850999.997886</v>
      </c>
      <c r="H81" s="163">
        <f>SUM(H10:H80)</f>
        <v>1850999.997886</v>
      </c>
      <c r="I81" s="164">
        <f>SUM(I10:I78)</f>
        <v>1850999.997886</v>
      </c>
    </row>
    <row r="82" spans="2:22" x14ac:dyDescent="0.3">
      <c r="I82" s="172"/>
    </row>
    <row r="83" spans="2:22" x14ac:dyDescent="0.3">
      <c r="H83" s="173"/>
      <c r="I83" s="172"/>
    </row>
    <row r="84" spans="2:22" x14ac:dyDescent="0.3">
      <c r="I84" s="174"/>
    </row>
    <row r="85" spans="2:22" x14ac:dyDescent="0.3">
      <c r="B85" s="175"/>
      <c r="C85" s="176"/>
      <c r="D85" s="177"/>
      <c r="E85" s="177"/>
      <c r="H85" s="175"/>
    </row>
    <row r="86" spans="2:22" x14ac:dyDescent="0.3">
      <c r="C86" s="176"/>
      <c r="D86" s="177"/>
      <c r="E86" s="177"/>
      <c r="G86" s="178"/>
      <c r="I86" s="175"/>
    </row>
    <row r="87" spans="2:22" x14ac:dyDescent="0.3">
      <c r="D87" s="177"/>
      <c r="E87" s="177"/>
    </row>
    <row r="88" spans="2:22" x14ac:dyDescent="0.3">
      <c r="C88" s="175"/>
      <c r="D88" s="177"/>
      <c r="E88" s="177"/>
    </row>
    <row r="89" spans="2:22" x14ac:dyDescent="0.3">
      <c r="C89" s="179"/>
      <c r="D89" s="177"/>
      <c r="E89" s="177"/>
    </row>
    <row r="90" spans="2:22" x14ac:dyDescent="0.3">
      <c r="C90" s="176"/>
      <c r="D90" s="177"/>
      <c r="E90" s="177"/>
    </row>
    <row r="91" spans="2:22" x14ac:dyDescent="0.3">
      <c r="C91" s="176"/>
      <c r="D91" s="177"/>
      <c r="E91" s="177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</row>
    <row r="92" spans="2:22" ht="14.45" customHeight="1" x14ac:dyDescent="0.3">
      <c r="D92" s="177"/>
      <c r="E92" s="177"/>
      <c r="V92" s="180"/>
    </row>
    <row r="93" spans="2:22" ht="14.45" customHeight="1" x14ac:dyDescent="0.3">
      <c r="C93" s="175"/>
      <c r="D93" s="177"/>
      <c r="E93" s="181"/>
      <c r="G93" s="178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</row>
    <row r="94" spans="2:22" x14ac:dyDescent="0.3">
      <c r="D94" s="177"/>
      <c r="E94" s="177"/>
      <c r="G94" s="178"/>
    </row>
    <row r="95" spans="2:22" x14ac:dyDescent="0.3">
      <c r="C95" s="176"/>
      <c r="D95" s="177"/>
      <c r="E95" s="177"/>
    </row>
    <row r="96" spans="2:22" x14ac:dyDescent="0.3">
      <c r="D96" s="181"/>
      <c r="E96" s="177"/>
    </row>
    <row r="97" spans="3:5" x14ac:dyDescent="0.3">
      <c r="D97" s="177"/>
      <c r="E97" s="177"/>
    </row>
    <row r="98" spans="3:5" x14ac:dyDescent="0.3">
      <c r="C98" s="175"/>
      <c r="D98" s="177"/>
      <c r="E98" s="177"/>
    </row>
    <row r="99" spans="3:5" x14ac:dyDescent="0.3">
      <c r="C99" s="179"/>
      <c r="D99" s="177"/>
      <c r="E99" s="177"/>
    </row>
    <row r="100" spans="3:5" x14ac:dyDescent="0.3">
      <c r="C100" s="176"/>
      <c r="D100" s="177"/>
      <c r="E100" s="177"/>
    </row>
    <row r="101" spans="3:5" x14ac:dyDescent="0.3">
      <c r="D101" s="177"/>
      <c r="E101" s="177"/>
    </row>
    <row r="102" spans="3:5" x14ac:dyDescent="0.3">
      <c r="D102" s="177"/>
      <c r="E102" s="177"/>
    </row>
    <row r="103" spans="3:5" x14ac:dyDescent="0.3">
      <c r="C103" s="175"/>
      <c r="D103" s="177"/>
      <c r="E103" s="177"/>
    </row>
    <row r="104" spans="3:5" x14ac:dyDescent="0.3">
      <c r="C104" s="179"/>
      <c r="D104" s="177"/>
      <c r="E104" s="177"/>
    </row>
    <row r="105" spans="3:5" x14ac:dyDescent="0.3">
      <c r="C105" s="179"/>
      <c r="D105" s="177"/>
      <c r="E105" s="177"/>
    </row>
    <row r="106" spans="3:5" x14ac:dyDescent="0.3">
      <c r="C106" s="176"/>
      <c r="D106" s="177"/>
      <c r="E106" s="177"/>
    </row>
    <row r="107" spans="3:5" x14ac:dyDescent="0.3">
      <c r="D107" s="177"/>
      <c r="E107" s="177"/>
    </row>
    <row r="108" spans="3:5" x14ac:dyDescent="0.3">
      <c r="D108" s="177"/>
      <c r="E108" s="177"/>
    </row>
    <row r="109" spans="3:5" x14ac:dyDescent="0.3">
      <c r="C109" s="175"/>
      <c r="D109" s="177"/>
      <c r="E109" s="177"/>
    </row>
    <row r="110" spans="3:5" x14ac:dyDescent="0.3">
      <c r="C110" s="179"/>
      <c r="D110" s="177"/>
      <c r="E110" s="177"/>
    </row>
    <row r="111" spans="3:5" x14ac:dyDescent="0.3">
      <c r="C111" s="179"/>
      <c r="D111" s="177"/>
      <c r="E111" s="177"/>
    </row>
    <row r="112" spans="3:5" x14ac:dyDescent="0.3">
      <c r="C112" s="176"/>
      <c r="D112" s="177"/>
      <c r="E112" s="177"/>
    </row>
    <row r="113" spans="3:5" x14ac:dyDescent="0.3">
      <c r="D113" s="177"/>
      <c r="E113" s="177"/>
    </row>
    <row r="114" spans="3:5" x14ac:dyDescent="0.3">
      <c r="D114" s="177"/>
      <c r="E114" s="177"/>
    </row>
    <row r="115" spans="3:5" x14ac:dyDescent="0.3">
      <c r="C115" s="175"/>
      <c r="D115" s="177"/>
      <c r="E115" s="177"/>
    </row>
    <row r="116" spans="3:5" x14ac:dyDescent="0.3">
      <c r="D116" s="177"/>
      <c r="E116" s="177"/>
    </row>
    <row r="117" spans="3:5" x14ac:dyDescent="0.3">
      <c r="D117" s="177"/>
      <c r="E117" s="177"/>
    </row>
    <row r="118" spans="3:5" x14ac:dyDescent="0.3">
      <c r="D118" s="177"/>
      <c r="E118" s="177"/>
    </row>
    <row r="119" spans="3:5" x14ac:dyDescent="0.3">
      <c r="D119" s="177"/>
      <c r="E119" s="177"/>
    </row>
    <row r="120" spans="3:5" x14ac:dyDescent="0.3">
      <c r="D120" s="177"/>
      <c r="E120" s="177"/>
    </row>
  </sheetData>
  <mergeCells count="43">
    <mergeCell ref="H78:H80"/>
    <mergeCell ref="C81:D81"/>
    <mergeCell ref="H39:H53"/>
    <mergeCell ref="B54:B75"/>
    <mergeCell ref="C54:C75"/>
    <mergeCell ref="H54:H65"/>
    <mergeCell ref="I54:I80"/>
    <mergeCell ref="D66:D75"/>
    <mergeCell ref="H66:H75"/>
    <mergeCell ref="D76:D77"/>
    <mergeCell ref="H76:H77"/>
    <mergeCell ref="D78:D80"/>
    <mergeCell ref="I10:I53"/>
    <mergeCell ref="D24:D27"/>
    <mergeCell ref="H24:H27"/>
    <mergeCell ref="D28:D29"/>
    <mergeCell ref="H28:H29"/>
    <mergeCell ref="D30:D34"/>
    <mergeCell ref="H30:H34"/>
    <mergeCell ref="D36:D38"/>
    <mergeCell ref="H36:H38"/>
    <mergeCell ref="D39:D65"/>
    <mergeCell ref="G7:G9"/>
    <mergeCell ref="H7:H9"/>
    <mergeCell ref="I7:I9"/>
    <mergeCell ref="J7:U7"/>
    <mergeCell ref="V7:V9"/>
    <mergeCell ref="J8:M8"/>
    <mergeCell ref="N8:Q8"/>
    <mergeCell ref="R8:U8"/>
    <mergeCell ref="B2:U2"/>
    <mergeCell ref="B3:U3"/>
    <mergeCell ref="B5:C6"/>
    <mergeCell ref="D5:V6"/>
    <mergeCell ref="B7:B9"/>
    <mergeCell ref="C7:C9"/>
    <mergeCell ref="D7:D9"/>
    <mergeCell ref="E7:E9"/>
    <mergeCell ref="F7:F9"/>
    <mergeCell ref="C10:C50"/>
    <mergeCell ref="D10:D23"/>
    <mergeCell ref="H10:H23"/>
    <mergeCell ref="B10:B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Organizacion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2025-05-05T13:46:18Z</dcterms:created>
  <dcterms:modified xsi:type="dcterms:W3CDTF">2025-05-05T13:47:44Z</dcterms:modified>
</cp:coreProperties>
</file>